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7935" activeTab="1"/>
  </bookViews>
  <sheets>
    <sheet name="Bursa" sheetId="1" r:id="rId1"/>
    <sheet name="SCI" sheetId="2" r:id="rId2"/>
    <sheet name="SFP" sheetId="3" r:id="rId3"/>
    <sheet name="SCE" sheetId="4" r:id="rId4"/>
    <sheet name="SCF" sheetId="5" r:id="rId5"/>
  </sheets>
  <externalReferences>
    <externalReference r:id="rId8"/>
    <externalReference r:id="rId9"/>
    <externalReference r:id="rId10"/>
    <externalReference r:id="rId11"/>
  </externalReferences>
  <definedNames>
    <definedName name="CONSOL_PL">#REF!</definedName>
    <definedName name="HL_PL">#REF!</definedName>
    <definedName name="KHL_OE1">'[4]KHL OE'!$B$2:$O$80</definedName>
    <definedName name="KHL_PL">#REF!</definedName>
    <definedName name="MONTH">#REF!</definedName>
    <definedName name="_xlnm.Print_Area" localSheetId="0">'Bursa'!$A$1:$G$62</definedName>
    <definedName name="_xlnm.Print_Area" localSheetId="1">'SCI'!$A$1:$F$46</definedName>
    <definedName name="_xlnm.Print_Area" localSheetId="2">'SFP'!$A$1:$L$74</definedName>
    <definedName name="STC_PL">#REF!</definedName>
    <definedName name="STCT_PL">#REF!</definedName>
    <definedName name="test" localSheetId="0">'[3]HL Detail PL'!$B$1:$Q$60</definedName>
    <definedName name="test" localSheetId="3">'[3]HL Detail PL'!$B$1:$Q$60</definedName>
    <definedName name="test" localSheetId="4">'[3]HL Detail PL'!$B$1:$Q$60</definedName>
    <definedName name="test" localSheetId="1">'[3]HL Detail PL'!$B$1:$Q$60</definedName>
    <definedName name="test" localSheetId="2">'[3]HL Detail PL'!$B$1:$Q$60</definedName>
    <definedName name="TEST">#REF!</definedName>
    <definedName name="YOY">#REF!</definedName>
  </definedNames>
  <calcPr fullCalcOnLoad="1"/>
</workbook>
</file>

<file path=xl/comments1.xml><?xml version="1.0" encoding="utf-8"?>
<comments xmlns="http://schemas.openxmlformats.org/spreadsheetml/2006/main">
  <authors>
    <author>CKH</author>
  </authors>
  <commentList>
    <comment ref="K61" authorId="0">
      <text>
        <r>
          <rPr>
            <b/>
            <sz val="8"/>
            <rFont val="Tahoma"/>
            <family val="0"/>
          </rPr>
          <t>CKH:</t>
        </r>
        <r>
          <rPr>
            <sz val="8"/>
            <rFont val="Tahoma"/>
            <family val="0"/>
          </rPr>
          <t xml:space="preserve">
Q3 interest expense up because of additional term loan drawdown of RM4m in Jul 2010.</t>
        </r>
      </text>
    </comment>
  </commentList>
</comments>
</file>

<file path=xl/comments2.xml><?xml version="1.0" encoding="utf-8"?>
<comments xmlns="http://schemas.openxmlformats.org/spreadsheetml/2006/main">
  <authors>
    <author>khchong</author>
  </authors>
  <commentList>
    <comment ref="E7" authorId="0">
      <text>
        <r>
          <rPr>
            <b/>
            <sz val="8"/>
            <rFont val="Tahoma"/>
            <family val="0"/>
          </rPr>
          <t>khchong:</t>
        </r>
        <r>
          <rPr>
            <sz val="8"/>
            <rFont val="Tahoma"/>
            <family val="0"/>
          </rPr>
          <t xml:space="preserve">
FRS134
Para 23(b)
income statements for the current interim period and cumulatively for the current financial year to date, with comparative income statements for the comparable interim period (current and year to date) of the immediately preceding financial year.</t>
        </r>
      </text>
    </comment>
  </commentList>
</comments>
</file>

<file path=xl/comments3.xml><?xml version="1.0" encoding="utf-8"?>
<comments xmlns="http://schemas.openxmlformats.org/spreadsheetml/2006/main">
  <authors>
    <author>khchong</author>
  </authors>
  <commentList>
    <comment ref="J4" authorId="0">
      <text>
        <r>
          <rPr>
            <b/>
            <sz val="8"/>
            <rFont val="Tahoma"/>
            <family val="0"/>
          </rPr>
          <t>khchong:</t>
        </r>
        <r>
          <rPr>
            <sz val="8"/>
            <rFont val="Tahoma"/>
            <family val="0"/>
          </rPr>
          <t xml:space="preserve">
FRS134
Para 23(a)
balance sheet as of the end of the current interim period and a comparative balance sheet as of the end of the immediately preceding financial year.</t>
        </r>
      </text>
    </comment>
  </commentList>
</comments>
</file>

<file path=xl/comments4.xml><?xml version="1.0" encoding="utf-8"?>
<comments xmlns="http://schemas.openxmlformats.org/spreadsheetml/2006/main">
  <authors>
    <author>khchong</author>
  </authors>
  <commentList>
    <comment ref="M6" authorId="0">
      <text>
        <r>
          <rPr>
            <b/>
            <sz val="8"/>
            <rFont val="Tahoma"/>
            <family val="0"/>
          </rPr>
          <t>khchong:</t>
        </r>
        <r>
          <rPr>
            <sz val="8"/>
            <rFont val="Tahoma"/>
            <family val="0"/>
          </rPr>
          <t xml:space="preserve">
FRS134
Para 23 (c)
statement showing changes in equity cumulatively for the current financial year to date, with a comparative statement for the comparable year-to-date period of the immediately preceding financial year.</t>
        </r>
      </text>
    </comment>
  </commentList>
</comments>
</file>

<file path=xl/comments5.xml><?xml version="1.0" encoding="utf-8"?>
<comments xmlns="http://schemas.openxmlformats.org/spreadsheetml/2006/main">
  <authors>
    <author>khchong</author>
  </authors>
  <commentList>
    <comment ref="C5" authorId="0">
      <text>
        <r>
          <rPr>
            <b/>
            <sz val="8"/>
            <rFont val="Tahoma"/>
            <family val="0"/>
          </rPr>
          <t>khchong:</t>
        </r>
        <r>
          <rPr>
            <sz val="8"/>
            <rFont val="Tahoma"/>
            <family val="0"/>
          </rPr>
          <t xml:space="preserve">
FRS134
Para 23(d)
Cash flow statement cumulatively for the current financial year to date, with a comparative statement for the comparable year-to-date period of the immediately preceding financial year.</t>
        </r>
      </text>
    </comment>
  </commentList>
</comments>
</file>

<file path=xl/sharedStrings.xml><?xml version="1.0" encoding="utf-8"?>
<sst xmlns="http://schemas.openxmlformats.org/spreadsheetml/2006/main" count="317" uniqueCount="227">
  <si>
    <t>YTD</t>
  </si>
  <si>
    <t>Q1</t>
  </si>
  <si>
    <t>Q2</t>
  </si>
  <si>
    <t>Q3</t>
  </si>
  <si>
    <t>Q4</t>
  </si>
  <si>
    <t>FY2009</t>
  </si>
  <si>
    <t>Revenue</t>
  </si>
  <si>
    <t>Other Income</t>
  </si>
  <si>
    <t>Gain on deriviative financial instrucment</t>
  </si>
  <si>
    <t>N/A</t>
  </si>
  <si>
    <t>FY2010</t>
  </si>
  <si>
    <t>Note</t>
  </si>
  <si>
    <t>Property, Plant &amp; Equipment</t>
  </si>
  <si>
    <t>Land Held for Development</t>
  </si>
  <si>
    <t>Investment Properties</t>
  </si>
  <si>
    <t>Inventories</t>
  </si>
  <si>
    <t>Total</t>
  </si>
  <si>
    <t>Trade Receivables</t>
  </si>
  <si>
    <t>Other Receivables, Deposit &amp; Prepayments</t>
  </si>
  <si>
    <t>Changes</t>
  </si>
  <si>
    <t>Tax Recoverable</t>
  </si>
  <si>
    <t>Cash &amp; Cash Equivalent</t>
  </si>
  <si>
    <t>%</t>
  </si>
  <si>
    <t>Long Term Borrowings</t>
  </si>
  <si>
    <t>Short Term Borrowings</t>
  </si>
  <si>
    <t>Trade Payables</t>
  </si>
  <si>
    <t>KUMPULAN H &amp; L HIGH-TECH BERHAD (317805-V)</t>
  </si>
  <si>
    <t>CURRENT QUARTER</t>
  </si>
  <si>
    <t>Deferred Tax</t>
  </si>
  <si>
    <t>FINANCIAL RESULTS</t>
  </si>
  <si>
    <t>PART A1: QUARTERLY REPORT</t>
  </si>
  <si>
    <t>* Quarterly report for the financial period ended</t>
  </si>
  <si>
    <t>* Quarter</t>
  </si>
  <si>
    <t>* Financial Year End</t>
  </si>
  <si>
    <t>* The figures                                                              (   ) have been audited             ( x ) have not been audited.</t>
  </si>
  <si>
    <t>Please attach the full Quarterly Report Here:</t>
  </si>
  <si>
    <t>Remarks:</t>
  </si>
  <si>
    <t>PART A2: SUMMARY OF KEY FINANCIAL INFORMATION</t>
  </si>
  <si>
    <t>Summary of key Financial Information</t>
  </si>
  <si>
    <t xml:space="preserve">         INDIVIDUAL QUARTER</t>
  </si>
  <si>
    <t xml:space="preserve">        CUMULATIVE QUARTER</t>
  </si>
  <si>
    <t xml:space="preserve">CURRENT </t>
  </si>
  <si>
    <t xml:space="preserve">PRECEDING </t>
  </si>
  <si>
    <t>YEAR</t>
  </si>
  <si>
    <t>QUARTER</t>
  </si>
  <si>
    <t>CORRESPONDING</t>
  </si>
  <si>
    <t>TO DATE</t>
  </si>
  <si>
    <t>PERIOD</t>
  </si>
  <si>
    <t>RM' 000</t>
  </si>
  <si>
    <t>Profit/(loss) before tax</t>
  </si>
  <si>
    <t>Net Profit/(loss) for the period</t>
  </si>
  <si>
    <t>Profit/(loss) after tax and minority interest</t>
  </si>
  <si>
    <t xml:space="preserve">Basic earnings/(loss) per share </t>
  </si>
  <si>
    <t>(sen)</t>
  </si>
  <si>
    <t xml:space="preserve">Proposed/Declared Dividend </t>
  </si>
  <si>
    <t xml:space="preserve">per share </t>
  </si>
  <si>
    <t>- cash (sen)</t>
  </si>
  <si>
    <t xml:space="preserve"> </t>
  </si>
  <si>
    <t xml:space="preserve">  AS AT END OF </t>
  </si>
  <si>
    <t xml:space="preserve"> AS AT PRECEDING </t>
  </si>
  <si>
    <t>FINANCIAL YEAR END</t>
  </si>
  <si>
    <t>Net assets per share attributable to</t>
  </si>
  <si>
    <t>Ordinary equity holders of the parent (RM)</t>
  </si>
  <si>
    <t>PART A3: ADDITIONAL INFORMATION</t>
  </si>
  <si>
    <t>Gross Interest Income</t>
  </si>
  <si>
    <t>Gross Interest Expense</t>
  </si>
  <si>
    <t>CONDENSED CONSOLIDATED STATEMENT OF COMPREHENSIVE INCOME</t>
  </si>
  <si>
    <t>FOR THE QUARTER ENDED 31 JULY 2010 ( UNAUDITED )</t>
  </si>
  <si>
    <t>INDIVIDUAL PERIOD</t>
  </si>
  <si>
    <t>CUMULATIVE PERIOD</t>
  </si>
  <si>
    <t>3 MONTHS ENDED</t>
  </si>
  <si>
    <t>9 MONTHS ENDED</t>
  </si>
  <si>
    <t>ENDED</t>
  </si>
  <si>
    <t>B1</t>
  </si>
  <si>
    <t>Operating Expenses</t>
  </si>
  <si>
    <t>Investing Income</t>
  </si>
  <si>
    <t>Finance costs</t>
  </si>
  <si>
    <t>Profit /(Loss) before tax</t>
  </si>
  <si>
    <t>B2</t>
  </si>
  <si>
    <t>Tax expense</t>
  </si>
  <si>
    <t>B5</t>
  </si>
  <si>
    <t>Profit/(Loss) after tax for the period</t>
  </si>
  <si>
    <t>Other Comprehensive Income:</t>
  </si>
  <si>
    <t>Exchange translation reserve</t>
  </si>
  <si>
    <t>Revaluation reserve</t>
  </si>
  <si>
    <t>Fair value reserve</t>
  </si>
  <si>
    <t>Other Comprehensive Income net of tax</t>
  </si>
  <si>
    <t>Total Comprehensive Income for the period</t>
  </si>
  <si>
    <t>Profit attributable to:</t>
  </si>
  <si>
    <t>Equity holders of the Company</t>
  </si>
  <si>
    <t>Non-Controlling Interest</t>
  </si>
  <si>
    <t>Total comprehensive income attributable to:</t>
  </si>
  <si>
    <t>Earnings per share attributable</t>
  </si>
  <si>
    <t>B14</t>
  </si>
  <si>
    <t>to equity holders of the Company:</t>
  </si>
  <si>
    <t>-Basic EPS (sen)</t>
  </si>
  <si>
    <t>-Diluted EPS (sen)</t>
  </si>
  <si>
    <t xml:space="preserve">(The Condensed Consolidated Statement of Comprehensive Income should be read in conjunction with the </t>
  </si>
  <si>
    <t xml:space="preserve">Audited Financial Statement for the year ended 31 October 2009 and the accompanying explanatory notes </t>
  </si>
  <si>
    <t>attached to the interim financial statement.)</t>
  </si>
  <si>
    <t>Section C5</t>
  </si>
  <si>
    <t>CONDENSED CONSOLIDATED STATEMENT OF FINANCIAL POSITION</t>
  </si>
  <si>
    <t>AS PER</t>
  </si>
  <si>
    <t>RECLASSIFICATION</t>
  </si>
  <si>
    <t>FV</t>
  </si>
  <si>
    <t>AS AT CURRENT</t>
  </si>
  <si>
    <t>AS AT PRECEDING</t>
  </si>
  <si>
    <t>Reclassification</t>
  </si>
  <si>
    <t>RESTATED</t>
  </si>
  <si>
    <t>MANAGEMENT</t>
  </si>
  <si>
    <t>ADJUSTMENT</t>
  </si>
  <si>
    <t>FINANCIAL</t>
  </si>
  <si>
    <t xml:space="preserve">FINANCIAL </t>
  </si>
  <si>
    <t>ACCOUNT</t>
  </si>
  <si>
    <t>QUARTER ENDED</t>
  </si>
  <si>
    <t>YEAR ENDED</t>
  </si>
  <si>
    <t>AS AT</t>
  </si>
  <si>
    <t>(Unaudited)</t>
  </si>
  <si>
    <t>(Audited)</t>
  </si>
  <si>
    <t>FRS 117</t>
  </si>
  <si>
    <t>ASSETS</t>
  </si>
  <si>
    <t>NON-CURRENT ASSETS</t>
  </si>
  <si>
    <t>A1</t>
  </si>
  <si>
    <t>Prepaid Lease Payments</t>
  </si>
  <si>
    <t>Available-for-sale investments</t>
  </si>
  <si>
    <t>Goodwill on Consolidation</t>
  </si>
  <si>
    <t>Intangible Assets</t>
  </si>
  <si>
    <t>Non-Current Assets Held for Sales</t>
  </si>
  <si>
    <t>CURRENT ASSETS</t>
  </si>
  <si>
    <t xml:space="preserve">             INVENTORIES</t>
  </si>
  <si>
    <t xml:space="preserve">             TRADE RECEIVEABLES</t>
  </si>
  <si>
    <t xml:space="preserve">             TAX RECOVERABLE</t>
  </si>
  <si>
    <t xml:space="preserve">             CASH &amp; CASH EQUIVALENT</t>
  </si>
  <si>
    <t>Financial assets classified as held for trading</t>
  </si>
  <si>
    <t>TOTAL ASSETS</t>
  </si>
  <si>
    <t>EQUITY AND LIABILITIES</t>
  </si>
  <si>
    <t>EQUITY ATTRIBUTABLE TO EQUITY HOLDERS OF THE PARENT</t>
  </si>
  <si>
    <t xml:space="preserve">              SHORT TERM BORROWINGS</t>
  </si>
  <si>
    <t>Share Capital</t>
  </si>
  <si>
    <t>Treasury Share, At Cost</t>
  </si>
  <si>
    <t xml:space="preserve">              OTHER PAYABLES, DEPOSITS &amp; ACCRUALS</t>
  </si>
  <si>
    <t>Share Premium</t>
  </si>
  <si>
    <t>Revaluation Reserves</t>
  </si>
  <si>
    <t xml:space="preserve">              AMOUNT DUE TO ASSOCIATED COMPANY</t>
  </si>
  <si>
    <t>Currency Translation Reserve</t>
  </si>
  <si>
    <t>Fair Value Reserve</t>
  </si>
  <si>
    <t>Other Reserves</t>
  </si>
  <si>
    <t xml:space="preserve">              PROVISION FOR TAXATION</t>
  </si>
  <si>
    <t>Retained Earnings</t>
  </si>
  <si>
    <t>Non-Controlling interest</t>
  </si>
  <si>
    <t>TOTAL EQUITY</t>
  </si>
  <si>
    <t>NON-CURRENT LIABILITIES</t>
  </si>
  <si>
    <t>B9</t>
  </si>
  <si>
    <t>Deferred Income</t>
  </si>
  <si>
    <t xml:space="preserve">               SHARE PREMIUM</t>
  </si>
  <si>
    <t>CURRENT LIABILITIES</t>
  </si>
  <si>
    <t>Other Payables, Deposits &amp; Accruals</t>
  </si>
  <si>
    <t>Provision For Taxation</t>
  </si>
  <si>
    <t>TOTAL EQUITY AND LIABILITIES</t>
  </si>
  <si>
    <t>Number of H&amp;L Shares issued</t>
  </si>
  <si>
    <t>Held as treasury shares</t>
  </si>
  <si>
    <t>NET ASSETS PER SHARE( RM)</t>
  </si>
  <si>
    <t xml:space="preserve">(The Condensed Consolidated Statement of Financial Position should be read in conjunction with the </t>
  </si>
  <si>
    <t xml:space="preserve">Audited Financial Statement for the year ended 31 October 2009 and the accompanying explanatory </t>
  </si>
  <si>
    <t>notes attached to the interim financial statements).</t>
  </si>
  <si>
    <t xml:space="preserve">CONDENSED CONSOLIDATED STATEMENT OF CHANGES IN EQUITY </t>
  </si>
  <si>
    <t>&lt;----------------------------------Attributable to Equity Holders of the Company ----------------------------------&gt;</t>
  </si>
  <si>
    <t>Minority Interest</t>
  </si>
  <si>
    <t>Total Equity</t>
  </si>
  <si>
    <t>&lt;-------------------------Non distributable------------------------&gt;</t>
  </si>
  <si>
    <t>&lt;---Distributable---&gt;</t>
  </si>
  <si>
    <t>Share</t>
  </si>
  <si>
    <t xml:space="preserve">Revaluation </t>
  </si>
  <si>
    <t xml:space="preserve">Exchange </t>
  </si>
  <si>
    <t>Fair value</t>
  </si>
  <si>
    <t>Hedge</t>
  </si>
  <si>
    <t>Retained</t>
  </si>
  <si>
    <t>Treasury</t>
  </si>
  <si>
    <t>Capital</t>
  </si>
  <si>
    <t>Premium</t>
  </si>
  <si>
    <t>Reserve</t>
  </si>
  <si>
    <t xml:space="preserve">translation </t>
  </si>
  <si>
    <t>reserve</t>
  </si>
  <si>
    <t>Earnings</t>
  </si>
  <si>
    <t>(RM '000 )</t>
  </si>
  <si>
    <t>9 months ended</t>
  </si>
  <si>
    <t>Total comprehensive income for the period</t>
  </si>
  <si>
    <t>Dividend</t>
  </si>
  <si>
    <t>Loss for the period</t>
  </si>
  <si>
    <t>Currency translation differences</t>
  </si>
  <si>
    <t>Purchase of treasure shares</t>
  </si>
  <si>
    <t xml:space="preserve">(The Condensed Consolidated Statements of Changes in Equity should be read in conjunction with the Audited Financial Statement  </t>
  </si>
  <si>
    <t>for the year ended  31 October 2009 and the accompanying explanatory notes attached to the interim financial statement.)</t>
  </si>
  <si>
    <t>CONDENSED CONSOLIDATED STATEMENT OF CASH FLOWS</t>
  </si>
  <si>
    <t>9 MONTHS</t>
  </si>
  <si>
    <t>(RM 000 )</t>
  </si>
  <si>
    <t>CASH FLOW FROM OPERATING ACTIVITIES</t>
  </si>
  <si>
    <t>PROFIT / (LOSS) BEFORE TAXATION</t>
  </si>
  <si>
    <t>ADJUSTMENTS:-</t>
  </si>
  <si>
    <t>NON CASH ITEMS</t>
  </si>
  <si>
    <t>NON OPERATING ITEMS (INVESTING/FINANCING)</t>
  </si>
  <si>
    <t>OPERATING PROFIT BEFORE WORKING CAPITAL CHANGES</t>
  </si>
  <si>
    <t>CHANGES IN WORKING CAPITAL</t>
  </si>
  <si>
    <t>INVENTORIES</t>
  </si>
  <si>
    <t>RECEIVABLES</t>
  </si>
  <si>
    <t>PAYABLES</t>
  </si>
  <si>
    <t>CASH GENERATED FROM OPERATIONS</t>
  </si>
  <si>
    <t>INTEREST PAID</t>
  </si>
  <si>
    <t>INTEREST RECEIVED</t>
  </si>
  <si>
    <t>TAX REFUNDED/(PAID), NET</t>
  </si>
  <si>
    <t>NET CASH GENERATED FROM OPERATING ACTIVITIES</t>
  </si>
  <si>
    <t>CASH FLOW FROM INVESTING ACTIVITIES</t>
  </si>
  <si>
    <t>EQUITY INVESTMENT</t>
  </si>
  <si>
    <t>PURCHASE OF PROPERTY, PLANT AND EQUIPMENT</t>
  </si>
  <si>
    <t>OTHER INVESTMENT</t>
  </si>
  <si>
    <t>NET CASH (USED IN) / GENERATED FROM INVESTING ACTIVITIES</t>
  </si>
  <si>
    <t>CASH FLOW FROM FINANCING ACTIVITIES</t>
  </si>
  <si>
    <t>PURCHASE OF TREASURY SHARES</t>
  </si>
  <si>
    <t>DIVIDEND PAID</t>
  </si>
  <si>
    <t>DRAWDOWN/(REPAYMENT) OF BORROWINGS, NET</t>
  </si>
  <si>
    <t>NET CASH USED IN FINANCING ACTIVITIES</t>
  </si>
  <si>
    <t>CURRENCY TRANSLATION DIFFERENCE</t>
  </si>
  <si>
    <t>NET INCREASE IN CASH AND CASH EQUIVALENTS</t>
  </si>
  <si>
    <t>CASH AND CASH EQUIVALENTS AT BEGINNING OF PERIOD</t>
  </si>
  <si>
    <t>CASH AND CASH EQUIVALENTS AT END OF PERIOD</t>
  </si>
  <si>
    <t xml:space="preserve">(The Condensed Consolidated Statement of Cash Flows should be read in conjunction with the Audited Financial Statement  </t>
  </si>
  <si>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</sst>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0_);_(* \(#,##0.0000\);_(* &quot;-&quot;??_);_(@_)"/>
    <numFmt numFmtId="166" formatCode="_(* #,##0.0_);_(* \(#,##0.0\);_(* &quot;-&quot;??_);_(@_)"/>
    <numFmt numFmtId="167" formatCode="_(* #,##0_);_(* \(#,##0\);_(* &quot;-&quot;??_);_(@_)"/>
    <numFmt numFmtId="168" formatCode="dd/mm/yyyy"/>
    <numFmt numFmtId="169" formatCode="&quot;RM&quot;#,##0_);\(&quot;RM&quot;#,##0\)"/>
    <numFmt numFmtId="170" formatCode="&quot;RM&quot;#,##0_);[Red]\(&quot;RM&quot;#,##0\)"/>
    <numFmt numFmtId="171" formatCode="&quot;RM&quot;#,##0.00_);\(&quot;RM&quot;#,##0.00\)"/>
    <numFmt numFmtId="172" formatCode="&quot;RM&quot;#,##0.00_);[Red]\(&quot;RM&quot;#,##0.00\)"/>
    <numFmt numFmtId="173" formatCode="_(&quot;RM&quot;* #,##0_);_(&quot;RM&quot;* \(#,##0\);_(&quot;RM&quot;* &quot;-&quot;_);_(@_)"/>
    <numFmt numFmtId="174" formatCode="_(&quot;RM&quot;* #,##0.00_);_(&quot;RM&quot;* \(#,##0.00\);_(&quot;RM&quot;* &quot;-&quot;??_);_(@_)"/>
    <numFmt numFmtId="175" formatCode="_-* #,##0.00_-;\-* #,##0.00_-;_-* &quot;-&quot;??_-;_-@_-"/>
    <numFmt numFmtId="176" formatCode="0.0000"/>
    <numFmt numFmtId="177" formatCode="_(* #,##0.0000_);_(* \(#,##0.0000\);_(* &quot;-&quot;????_);_(@_)"/>
    <numFmt numFmtId="178" formatCode="_(* #,##0.00000000_);_(* \(#,##0.00000000\);_(* &quot;-&quot;??_);_(@_)"/>
    <numFmt numFmtId="179" formatCode="[$-409]h:mm\ \ص/\م;@"/>
    <numFmt numFmtId="180" formatCode="[$-409]dd\-mmm\-yy;@"/>
    <numFmt numFmtId="181" formatCode="0.00000"/>
    <numFmt numFmtId="182" formatCode="_(* &quot;-&quot;_);_(@_)"/>
    <numFmt numFmtId="183" formatCode="_(* &quot;&quot;_);_(@_)"/>
    <numFmt numFmtId="184" formatCode="_(* #,##0.00_;_(* \(###0.00\);_(* &quot;-&quot;??_);_(@_)"/>
    <numFmt numFmtId="185" formatCode="0.0"/>
    <numFmt numFmtId="186" formatCode="_(* #,###\-_);_(* \(#,##0\);_(* &quot;-&quot;_);_(@_)"/>
    <numFmt numFmtId="187" formatCode="_(* ##,#_(* &quot;-&quot;??_);_(@_)"/>
    <numFmt numFmtId="188" formatCode="0.0000000"/>
    <numFmt numFmtId="189" formatCode="0.000000"/>
    <numFmt numFmtId="190" formatCode="_(* #,##0.00000_);_(* \(#,##0.00000\);_(* &quot;-&quot;?????_);_(@_)"/>
    <numFmt numFmtId="191" formatCode="_(* #,##0.000_);_(* \(#,##0.000\);_(* &quot;-&quot;??_);_(@_)"/>
    <numFmt numFmtId="192" formatCode="0.00000000"/>
    <numFmt numFmtId="193" formatCode="0.000"/>
    <numFmt numFmtId="194" formatCode="_(* #,##0.000_);_(* \(#,##0.000\);_(* &quot;-&quot;???_);_(@_)"/>
    <numFmt numFmtId="195" formatCode="#,##0.0_);[Red]\(#,##0.0\)"/>
    <numFmt numFmtId="196" formatCode="_(* #,##0.0_);_(* \(#,##0.0\);_(* &quot;-&quot;?_);_(@_)"/>
    <numFmt numFmtId="197" formatCode="#,##0.0"/>
    <numFmt numFmtId="198" formatCode="#,##0.0_);\(#,##0.0\)"/>
    <numFmt numFmtId="199" formatCode="#\-##\-###"/>
    <numFmt numFmtId="200" formatCode="0.00_);\(0.00\)"/>
    <numFmt numFmtId="201" formatCode="dd\.mmm\.yyyy\ h:mm"/>
    <numFmt numFmtId="202" formatCode="_-* #,##0_-;\-* #,##0_-;_-* &quot;-&quot;_-;_-@_-"/>
    <numFmt numFmtId="203" formatCode="dd/mmmm/yy"/>
    <numFmt numFmtId="204" formatCode="dd/mmmm/yyyy"/>
    <numFmt numFmtId="205" formatCode="dd/mmm/yyyy"/>
    <numFmt numFmtId="206" formatCode="##\ &quot;months&quot;"/>
    <numFmt numFmtId="207" formatCode="\-"/>
    <numFmt numFmtId="208" formatCode="&quot;-&quot;"/>
    <numFmt numFmtId="209" formatCode="dd\ mmmm\ yyyy"/>
    <numFmt numFmtId="210" formatCode="_(* #,##0.0_);_(* \(#,##0.0\);_(* &quot;-&quot;_);_(@_)"/>
    <numFmt numFmtId="211" formatCode="_(* #,##0.00_);_(* \(#,##0.00\);_(* &quot;-&quot;_);_(@_)"/>
    <numFmt numFmtId="212" formatCode="_(* #,##0.000_);_(* \(#,##0.000\);_(* &quot;-&quot;_);_(@_)"/>
    <numFmt numFmtId="213" formatCode="_(* #,##0.0000_);_(* \(#,##0.0000\);_(* &quot;-&quot;_);_(@_)"/>
    <numFmt numFmtId="214" formatCode="##\ &quot;months ended&quot;"/>
    <numFmt numFmtId="215" formatCode="_(* #,##0.0000000000_);_(* \(#,##0.0000000000\);_(* &quot;-&quot;??????????_);_(@_)"/>
    <numFmt numFmtId="216" formatCode="_(* #,##0.00000_);_(* \(#,##0.00000\);_(* &quot;-&quot;??_);_(@_)"/>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u val="single"/>
      <sz val="10"/>
      <name val="Arial"/>
      <family val="2"/>
    </font>
    <font>
      <i/>
      <sz val="10"/>
      <name val="Arial"/>
      <family val="2"/>
    </font>
    <font>
      <b/>
      <sz val="10"/>
      <color indexed="10"/>
      <name val="Arial"/>
      <family val="2"/>
    </font>
    <font>
      <b/>
      <sz val="9"/>
      <name val="Arial"/>
      <family val="2"/>
    </font>
    <font>
      <sz val="10"/>
      <color indexed="10"/>
      <name val="Arial"/>
      <family val="0"/>
    </font>
    <font>
      <sz val="7"/>
      <name val="Arial"/>
      <family val="0"/>
    </font>
    <font>
      <b/>
      <sz val="8"/>
      <name val="Arial"/>
      <family val="0"/>
    </font>
    <font>
      <sz val="10"/>
      <color indexed="8"/>
      <name val="Arial"/>
      <family val="0"/>
    </font>
    <font>
      <sz val="11"/>
      <name val="Arial"/>
      <family val="2"/>
    </font>
    <font>
      <b/>
      <sz val="11"/>
      <name val="Arial"/>
      <family val="2"/>
    </font>
    <font>
      <sz val="9"/>
      <name val="Arial"/>
      <family val="2"/>
    </font>
    <font>
      <u val="single"/>
      <sz val="10"/>
      <name val="Arial"/>
      <family val="2"/>
    </font>
    <font>
      <b/>
      <sz val="8"/>
      <name val="Tahoma"/>
      <family val="0"/>
    </font>
    <font>
      <sz val="8"/>
      <name val="Tahom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4">
    <xf numFmtId="0" fontId="0" fillId="0" borderId="0" xfId="0"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0" fillId="0" borderId="0" xfId="0" applyFont="1" applyAlignment="1">
      <alignment/>
    </xf>
    <xf numFmtId="0" fontId="0" fillId="0" borderId="0" xfId="0" applyFont="1" applyAlignment="1">
      <alignment/>
    </xf>
    <xf numFmtId="167" fontId="0" fillId="0" borderId="10" xfId="42" applyNumberFormat="1" applyBorder="1" applyAlignment="1">
      <alignment/>
    </xf>
    <xf numFmtId="167" fontId="21" fillId="0" borderId="11" xfId="42" applyNumberFormat="1" applyFont="1" applyBorder="1" applyAlignment="1">
      <alignment/>
    </xf>
    <xf numFmtId="167" fontId="21" fillId="0" borderId="0" xfId="42" applyNumberFormat="1" applyFont="1" applyAlignment="1">
      <alignment/>
    </xf>
    <xf numFmtId="167" fontId="0" fillId="0" borderId="0" xfId="42" applyNumberFormat="1" applyFont="1" applyAlignment="1">
      <alignment/>
    </xf>
    <xf numFmtId="0" fontId="0" fillId="0" borderId="0" xfId="0" applyAlignment="1">
      <alignment horizontal="center"/>
    </xf>
    <xf numFmtId="15" fontId="0" fillId="0" borderId="0" xfId="0" applyNumberFormat="1" applyAlignment="1">
      <alignment horizontal="center"/>
    </xf>
    <xf numFmtId="0" fontId="20" fillId="0" borderId="12" xfId="0" applyFont="1" applyBorder="1" applyAlignment="1">
      <alignment horizontal="center"/>
    </xf>
    <xf numFmtId="0" fontId="21" fillId="0" borderId="0" xfId="0" applyFont="1" applyAlignment="1">
      <alignment horizontal="center"/>
    </xf>
    <xf numFmtId="0" fontId="20" fillId="0" borderId="0" xfId="0" applyFont="1" applyAlignment="1">
      <alignment horizontal="center"/>
    </xf>
    <xf numFmtId="164" fontId="0" fillId="0" borderId="0" xfId="0" applyNumberFormat="1" applyAlignment="1">
      <alignment/>
    </xf>
    <xf numFmtId="0" fontId="21" fillId="0" borderId="12" xfId="0" applyFont="1" applyBorder="1" applyAlignment="1">
      <alignment/>
    </xf>
    <xf numFmtId="167" fontId="21" fillId="0" borderId="12" xfId="42" applyNumberFormat="1" applyFont="1" applyBorder="1" applyAlignment="1">
      <alignment/>
    </xf>
    <xf numFmtId="167" fontId="0" fillId="0" borderId="0" xfId="0" applyNumberFormat="1" applyFont="1" applyAlignment="1">
      <alignment/>
    </xf>
    <xf numFmtId="205" fontId="21" fillId="0" borderId="12" xfId="0" applyNumberFormat="1" applyFont="1" applyBorder="1" applyAlignment="1" quotePrefix="1">
      <alignment/>
    </xf>
    <xf numFmtId="0" fontId="0" fillId="0" borderId="0" xfId="0" applyAlignment="1" applyProtection="1">
      <alignment/>
      <protection locked="0"/>
    </xf>
    <xf numFmtId="0" fontId="21" fillId="0" borderId="0" xfId="0" applyFont="1" applyAlignment="1" applyProtection="1">
      <alignment/>
      <protection locked="0"/>
    </xf>
    <xf numFmtId="15" fontId="21" fillId="0" borderId="0" xfId="0" applyNumberFormat="1" applyFont="1" applyAlignment="1">
      <alignment horizontal="left"/>
    </xf>
    <xf numFmtId="205" fontId="21" fillId="0" borderId="0" xfId="0" applyNumberFormat="1" applyFont="1" applyAlignment="1">
      <alignment horizontal="center"/>
    </xf>
    <xf numFmtId="0" fontId="0" fillId="0" borderId="13" xfId="0" applyBorder="1" applyAlignment="1">
      <alignment/>
    </xf>
    <xf numFmtId="0" fontId="0" fillId="0" borderId="14" xfId="0" applyBorder="1" applyAlignment="1">
      <alignment/>
    </xf>
    <xf numFmtId="0" fontId="20" fillId="0" borderId="15" xfId="0" applyFont="1" applyBorder="1" applyAlignment="1">
      <alignment horizontal="center"/>
    </xf>
    <xf numFmtId="0" fontId="20" fillId="0" borderId="0" xfId="0" applyFont="1" applyBorder="1" applyAlignment="1">
      <alignment horizontal="center"/>
    </xf>
    <xf numFmtId="0" fontId="28" fillId="0" borderId="10" xfId="0" applyFont="1" applyBorder="1" applyAlignment="1">
      <alignment horizontal="center"/>
    </xf>
    <xf numFmtId="205" fontId="28" fillId="0" borderId="10" xfId="0" applyNumberFormat="1"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8" fillId="0" borderId="18" xfId="0" applyFont="1" applyBorder="1" applyAlignment="1">
      <alignment horizontal="center"/>
    </xf>
    <xf numFmtId="0" fontId="0" fillId="0" borderId="19" xfId="0" applyBorder="1" applyAlignment="1">
      <alignment/>
    </xf>
    <xf numFmtId="0" fontId="0" fillId="0" borderId="0" xfId="0" applyBorder="1" applyAlignment="1">
      <alignment/>
    </xf>
    <xf numFmtId="0" fontId="0" fillId="0" borderId="16" xfId="0" applyBorder="1" applyAlignment="1">
      <alignment/>
    </xf>
    <xf numFmtId="0" fontId="0" fillId="0" borderId="20" xfId="0" applyBorder="1" applyAlignment="1">
      <alignment/>
    </xf>
    <xf numFmtId="0" fontId="0" fillId="0" borderId="17" xfId="0" applyBorder="1" applyAlignment="1">
      <alignment/>
    </xf>
    <xf numFmtId="167" fontId="0" fillId="0" borderId="18" xfId="42" applyNumberFormat="1" applyBorder="1" applyAlignment="1">
      <alignment/>
    </xf>
    <xf numFmtId="0" fontId="0" fillId="0" borderId="15" xfId="0" applyBorder="1" applyAlignment="1">
      <alignment/>
    </xf>
    <xf numFmtId="0" fontId="0" fillId="0" borderId="21" xfId="0" applyBorder="1" applyAlignment="1">
      <alignment/>
    </xf>
    <xf numFmtId="0" fontId="0" fillId="0" borderId="10" xfId="0" applyBorder="1" applyAlignment="1">
      <alignment/>
    </xf>
    <xf numFmtId="43" fontId="0" fillId="0" borderId="18" xfId="42" applyBorder="1" applyAlignment="1">
      <alignment/>
    </xf>
    <xf numFmtId="0" fontId="21" fillId="0" borderId="11" xfId="0" applyFont="1" applyBorder="1" applyAlignment="1">
      <alignment/>
    </xf>
    <xf numFmtId="43" fontId="29" fillId="0" borderId="21" xfId="42" applyFont="1" applyBorder="1" applyAlignment="1">
      <alignment/>
    </xf>
    <xf numFmtId="43" fontId="29" fillId="0" borderId="10" xfId="42" applyFont="1" applyBorder="1" applyAlignment="1">
      <alignment/>
    </xf>
    <xf numFmtId="43" fontId="0" fillId="0" borderId="10" xfId="42" applyBorder="1" applyAlignment="1">
      <alignment/>
    </xf>
    <xf numFmtId="0" fontId="21" fillId="0" borderId="10" xfId="0" applyFont="1" applyBorder="1" applyAlignment="1">
      <alignment/>
    </xf>
    <xf numFmtId="0" fontId="21" fillId="0" borderId="18" xfId="0" applyFont="1" applyBorder="1" applyAlignment="1" quotePrefix="1">
      <alignment/>
    </xf>
    <xf numFmtId="43" fontId="29" fillId="0" borderId="20" xfId="42" applyFont="1" applyBorder="1" applyAlignment="1">
      <alignment/>
    </xf>
    <xf numFmtId="43" fontId="29" fillId="0" borderId="18" xfId="42" applyFont="1" applyBorder="1" applyAlignment="1">
      <alignment/>
    </xf>
    <xf numFmtId="0" fontId="0" fillId="0" borderId="13"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21" fillId="0" borderId="21" xfId="0" applyFont="1" applyBorder="1" applyAlignment="1">
      <alignment/>
    </xf>
    <xf numFmtId="165" fontId="21" fillId="0" borderId="21" xfId="42" applyNumberFormat="1" applyFont="1" applyFill="1" applyBorder="1" applyAlignment="1">
      <alignment/>
    </xf>
    <xf numFmtId="165" fontId="0" fillId="0" borderId="0" xfId="42" applyNumberFormat="1" applyFill="1" applyBorder="1" applyAlignment="1">
      <alignment/>
    </xf>
    <xf numFmtId="0" fontId="21" fillId="0" borderId="18" xfId="0" applyFont="1" applyBorder="1" applyAlignment="1">
      <alignment/>
    </xf>
    <xf numFmtId="165" fontId="0" fillId="0" borderId="20" xfId="0" applyNumberFormat="1" applyBorder="1" applyAlignment="1">
      <alignment/>
    </xf>
    <xf numFmtId="0" fontId="20" fillId="0" borderId="0" xfId="0" applyFont="1" applyBorder="1" applyAlignment="1">
      <alignment/>
    </xf>
    <xf numFmtId="0" fontId="0" fillId="24" borderId="22" xfId="0" applyFill="1" applyBorder="1" applyAlignment="1">
      <alignment horizontal="center"/>
    </xf>
    <xf numFmtId="0" fontId="0" fillId="24" borderId="23" xfId="0" applyFill="1" applyBorder="1" applyAlignment="1">
      <alignment horizontal="center"/>
    </xf>
    <xf numFmtId="0" fontId="0" fillId="24" borderId="24" xfId="0" applyFill="1" applyBorder="1" applyAlignment="1">
      <alignment horizontal="center"/>
    </xf>
    <xf numFmtId="0" fontId="0" fillId="11" borderId="22" xfId="0" applyFill="1" applyBorder="1" applyAlignment="1">
      <alignment horizontal="center"/>
    </xf>
    <xf numFmtId="0" fontId="0" fillId="11" borderId="23" xfId="0" applyFill="1" applyBorder="1" applyAlignment="1">
      <alignment horizontal="center"/>
    </xf>
    <xf numFmtId="0" fontId="0" fillId="11" borderId="24" xfId="0" applyFill="1" applyBorder="1" applyAlignment="1">
      <alignment horizontal="center"/>
    </xf>
    <xf numFmtId="0" fontId="0" fillId="0" borderId="11" xfId="0" applyBorder="1" applyAlignment="1">
      <alignment/>
    </xf>
    <xf numFmtId="0" fontId="0" fillId="0" borderId="18" xfId="0" applyBorder="1" applyAlignment="1">
      <alignment/>
    </xf>
    <xf numFmtId="0" fontId="0" fillId="0" borderId="0" xfId="0" applyBorder="1" applyAlignment="1">
      <alignment horizontal="center"/>
    </xf>
    <xf numFmtId="0" fontId="0" fillId="0" borderId="0" xfId="0" applyFill="1" applyAlignment="1">
      <alignment horizontal="center"/>
    </xf>
    <xf numFmtId="0" fontId="21" fillId="0" borderId="0" xfId="0" applyFont="1" applyAlignment="1">
      <alignment horizontal="right"/>
    </xf>
    <xf numFmtId="0" fontId="21" fillId="0" borderId="13" xfId="0" applyFont="1" applyBorder="1" applyAlignment="1">
      <alignment horizontal="center"/>
    </xf>
    <xf numFmtId="0" fontId="21" fillId="0" borderId="19" xfId="0" applyFont="1" applyBorder="1" applyAlignment="1">
      <alignment horizontal="center"/>
    </xf>
    <xf numFmtId="0" fontId="21" fillId="0" borderId="16" xfId="0" applyFont="1" applyBorder="1" applyAlignment="1">
      <alignment horizontal="center"/>
    </xf>
    <xf numFmtId="0" fontId="21" fillId="0" borderId="20" xfId="0" applyFont="1" applyBorder="1" applyAlignment="1">
      <alignment horizontal="center"/>
    </xf>
    <xf numFmtId="205" fontId="21" fillId="0" borderId="10" xfId="0" applyNumberFormat="1" applyFont="1" applyBorder="1" applyAlignment="1">
      <alignment horizontal="center"/>
    </xf>
    <xf numFmtId="0" fontId="0" fillId="0" borderId="18" xfId="0" applyBorder="1" applyAlignment="1">
      <alignment horizontal="center"/>
    </xf>
    <xf numFmtId="167" fontId="0" fillId="7" borderId="11" xfId="42" applyNumberFormat="1" applyFont="1" applyFill="1" applyBorder="1" applyAlignment="1">
      <alignment/>
    </xf>
    <xf numFmtId="0" fontId="0" fillId="0" borderId="0" xfId="0" applyAlignment="1">
      <alignment horizontal="left" indent="1"/>
    </xf>
    <xf numFmtId="167" fontId="0" fillId="0" borderId="12" xfId="42" applyNumberFormat="1" applyFont="1" applyBorder="1" applyAlignment="1">
      <alignment/>
    </xf>
    <xf numFmtId="167" fontId="0" fillId="4" borderId="25" xfId="42" applyNumberFormat="1" applyFill="1" applyBorder="1" applyAlignment="1">
      <alignment/>
    </xf>
    <xf numFmtId="167" fontId="0" fillId="7" borderId="25" xfId="42" applyNumberFormat="1" applyFill="1" applyBorder="1" applyAlignment="1">
      <alignment/>
    </xf>
    <xf numFmtId="167" fontId="26" fillId="0" borderId="10" xfId="0" applyNumberFormat="1" applyFont="1" applyFill="1" applyBorder="1" applyAlignment="1">
      <alignment/>
    </xf>
    <xf numFmtId="167" fontId="26" fillId="0" borderId="10" xfId="0" applyNumberFormat="1" applyFont="1" applyBorder="1" applyAlignment="1">
      <alignment/>
    </xf>
    <xf numFmtId="0" fontId="0" fillId="0" borderId="10" xfId="0" applyFill="1" applyBorder="1" applyAlignment="1">
      <alignment/>
    </xf>
    <xf numFmtId="43" fontId="0" fillId="0" borderId="10" xfId="42" applyFill="1" applyBorder="1" applyAlignment="1">
      <alignment/>
    </xf>
    <xf numFmtId="0" fontId="0" fillId="0" borderId="0" xfId="0" applyFill="1" applyAlignment="1">
      <alignment/>
    </xf>
    <xf numFmtId="43" fontId="0" fillId="0" borderId="18" xfId="42" applyFont="1" applyFill="1" applyBorder="1" applyAlignment="1">
      <alignment horizontal="center"/>
    </xf>
    <xf numFmtId="0" fontId="24" fillId="0" borderId="0" xfId="0" applyFont="1" applyBorder="1" applyAlignment="1">
      <alignment/>
    </xf>
    <xf numFmtId="0" fontId="0" fillId="0" borderId="0" xfId="0" applyFont="1" applyBorder="1" applyAlignment="1">
      <alignment/>
    </xf>
    <xf numFmtId="0" fontId="27" fillId="0" borderId="0" xfId="0" applyFont="1" applyAlignment="1">
      <alignment horizontal="center"/>
    </xf>
    <xf numFmtId="15" fontId="0" fillId="0" borderId="0" xfId="0" applyNumberFormat="1" applyFont="1" applyAlignment="1">
      <alignment horizontal="center"/>
    </xf>
    <xf numFmtId="0" fontId="21" fillId="0" borderId="0" xfId="0" applyFont="1" applyAlignment="1">
      <alignment horizontal="center"/>
    </xf>
    <xf numFmtId="41" fontId="0" fillId="0" borderId="0" xfId="0" applyNumberFormat="1" applyFont="1" applyFill="1" applyBorder="1" applyAlignment="1">
      <alignment/>
    </xf>
    <xf numFmtId="41" fontId="0" fillId="0" borderId="0" xfId="0" applyNumberFormat="1" applyAlignment="1">
      <alignment/>
    </xf>
    <xf numFmtId="0" fontId="0" fillId="20" borderId="0" xfId="0" applyFill="1" applyAlignment="1">
      <alignment/>
    </xf>
    <xf numFmtId="0" fontId="0" fillId="20" borderId="0" xfId="0" applyFill="1" applyAlignment="1">
      <alignment horizontal="center"/>
    </xf>
    <xf numFmtId="41" fontId="0" fillId="2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23" xfId="0" applyNumberFormat="1" applyFont="1" applyFill="1" applyBorder="1" applyAlignment="1">
      <alignment/>
    </xf>
    <xf numFmtId="41" fontId="0" fillId="0" borderId="26" xfId="0" applyNumberFormat="1" applyFont="1" applyFill="1" applyBorder="1" applyAlignment="1">
      <alignment/>
    </xf>
    <xf numFmtId="41" fontId="21" fillId="0" borderId="27" xfId="0" applyNumberFormat="1" applyFont="1" applyFill="1" applyBorder="1" applyAlignment="1">
      <alignment/>
    </xf>
    <xf numFmtId="41" fontId="21" fillId="0" borderId="0" xfId="0" applyNumberFormat="1" applyFont="1" applyFill="1" applyBorder="1" applyAlignment="1">
      <alignment/>
    </xf>
    <xf numFmtId="0" fontId="23" fillId="22" borderId="0" xfId="0" applyFont="1" applyFill="1" applyAlignment="1">
      <alignment/>
    </xf>
    <xf numFmtId="0" fontId="23" fillId="22" borderId="0" xfId="0" applyFont="1" applyFill="1" applyAlignment="1">
      <alignment horizontal="center"/>
    </xf>
    <xf numFmtId="41" fontId="23" fillId="22" borderId="0" xfId="0" applyNumberFormat="1" applyFont="1" applyFill="1" applyBorder="1" applyAlignment="1">
      <alignment/>
    </xf>
    <xf numFmtId="41" fontId="0" fillId="0" borderId="0" xfId="0" applyNumberFormat="1" applyFont="1" applyFill="1" applyBorder="1" applyAlignment="1">
      <alignment/>
    </xf>
    <xf numFmtId="41" fontId="0" fillId="0" borderId="17" xfId="0" applyNumberFormat="1" applyFont="1" applyFill="1" applyBorder="1" applyAlignment="1">
      <alignment/>
    </xf>
    <xf numFmtId="41" fontId="0" fillId="0" borderId="14" xfId="0" applyNumberFormat="1" applyFont="1" applyFill="1" applyBorder="1" applyAlignment="1">
      <alignment/>
    </xf>
    <xf numFmtId="0" fontId="0" fillId="0" borderId="0" xfId="0" applyFont="1" applyAlignment="1">
      <alignment horizontal="center"/>
    </xf>
    <xf numFmtId="41" fontId="0" fillId="24" borderId="0" xfId="0" applyNumberFormat="1" applyFont="1" applyFill="1" applyBorder="1" applyAlignment="1">
      <alignment/>
    </xf>
    <xf numFmtId="167" fontId="0" fillId="0" borderId="0" xfId="42" applyNumberFormat="1" applyFont="1" applyFill="1" applyAlignment="1">
      <alignment/>
    </xf>
    <xf numFmtId="167" fontId="21" fillId="0" borderId="28" xfId="42" applyNumberFormat="1" applyFont="1" applyFill="1" applyBorder="1" applyAlignment="1">
      <alignment/>
    </xf>
    <xf numFmtId="167" fontId="21" fillId="0" borderId="0" xfId="42" applyNumberFormat="1" applyFont="1" applyFill="1" applyBorder="1" applyAlignment="1">
      <alignment/>
    </xf>
    <xf numFmtId="167" fontId="21" fillId="0" borderId="0" xfId="42" applyNumberFormat="1" applyFont="1" applyFill="1" applyAlignment="1">
      <alignment/>
    </xf>
    <xf numFmtId="167" fontId="0" fillId="22" borderId="0" xfId="42" applyNumberFormat="1" applyFont="1" applyFill="1" applyAlignment="1">
      <alignment/>
    </xf>
    <xf numFmtId="0" fontId="0" fillId="3" borderId="0" xfId="0" applyFill="1" applyAlignment="1">
      <alignment/>
    </xf>
    <xf numFmtId="0" fontId="0" fillId="3" borderId="0" xfId="0" applyFill="1" applyAlignment="1">
      <alignment horizontal="center"/>
    </xf>
    <xf numFmtId="167" fontId="0" fillId="3" borderId="0" xfId="42" applyNumberFormat="1" applyFont="1" applyFill="1" applyAlignment="1">
      <alignment/>
    </xf>
    <xf numFmtId="167" fontId="0" fillId="3" borderId="23" xfId="42" applyNumberFormat="1" applyFont="1" applyFill="1" applyBorder="1" applyAlignment="1">
      <alignment/>
    </xf>
    <xf numFmtId="167" fontId="0" fillId="3" borderId="0" xfId="42" applyNumberFormat="1" applyFont="1" applyFill="1" applyBorder="1" applyAlignment="1">
      <alignment/>
    </xf>
    <xf numFmtId="165" fontId="0" fillId="0" borderId="0" xfId="42" applyNumberFormat="1" applyFont="1" applyFill="1" applyBorder="1" applyAlignment="1">
      <alignment/>
    </xf>
    <xf numFmtId="43" fontId="0" fillId="0" borderId="0" xfId="42" applyFont="1" applyFill="1" applyBorder="1" applyAlignment="1">
      <alignment/>
    </xf>
    <xf numFmtId="43" fontId="0" fillId="0" borderId="0" xfId="42" applyNumberFormat="1" applyFont="1" applyFill="1" applyAlignment="1">
      <alignment/>
    </xf>
    <xf numFmtId="213" fontId="0" fillId="0" borderId="0" xfId="0" applyNumberFormat="1" applyAlignment="1">
      <alignment/>
    </xf>
    <xf numFmtId="43" fontId="0" fillId="0" borderId="0" xfId="42" applyNumberFormat="1" applyAlignment="1">
      <alignment/>
    </xf>
    <xf numFmtId="0" fontId="30" fillId="0" borderId="0" xfId="0" applyFont="1" applyFill="1" applyAlignment="1">
      <alignment horizontal="center"/>
    </xf>
    <xf numFmtId="0" fontId="30" fillId="0" borderId="0" xfId="0" applyFont="1" applyFill="1" applyAlignment="1">
      <alignment/>
    </xf>
    <xf numFmtId="0" fontId="31" fillId="0" borderId="0" xfId="0" applyFont="1" applyFill="1" applyAlignment="1">
      <alignment/>
    </xf>
    <xf numFmtId="0" fontId="31" fillId="0" borderId="0" xfId="0" applyFont="1" applyFill="1" applyBorder="1" applyAlignment="1">
      <alignment/>
    </xf>
    <xf numFmtId="0" fontId="30" fillId="0" borderId="0" xfId="0" applyFont="1" applyFill="1" applyBorder="1" applyAlignment="1">
      <alignment/>
    </xf>
    <xf numFmtId="0" fontId="0" fillId="0" borderId="0" xfId="0" applyFont="1" applyFill="1" applyAlignment="1">
      <alignment/>
    </xf>
    <xf numFmtId="0" fontId="31" fillId="0" borderId="0" xfId="0" applyFont="1" applyFill="1" applyAlignment="1">
      <alignment horizontal="center"/>
    </xf>
    <xf numFmtId="0" fontId="31" fillId="0" borderId="0" xfId="0" applyFont="1" applyFill="1" applyAlignment="1">
      <alignment horizontal="center" vertical="top" wrapText="1"/>
    </xf>
    <xf numFmtId="0" fontId="31" fillId="0" borderId="0" xfId="0" applyFont="1" applyFill="1" applyAlignment="1">
      <alignment horizontal="right"/>
    </xf>
    <xf numFmtId="0" fontId="31" fillId="0" borderId="0" xfId="0" applyFont="1" applyFill="1" applyBorder="1" applyAlignment="1">
      <alignment horizontal="center"/>
    </xf>
    <xf numFmtId="167" fontId="31" fillId="0" borderId="0" xfId="42" applyNumberFormat="1" applyFont="1" applyFill="1" applyAlignment="1">
      <alignment horizontal="center"/>
    </xf>
    <xf numFmtId="167" fontId="31" fillId="0" borderId="0" xfId="42" applyNumberFormat="1" applyFont="1" applyFill="1" applyAlignment="1">
      <alignment/>
    </xf>
    <xf numFmtId="0" fontId="31" fillId="0" borderId="0" xfId="0" applyFont="1" applyFill="1" applyAlignment="1">
      <alignment horizontal="center"/>
    </xf>
    <xf numFmtId="0" fontId="31" fillId="0" borderId="0" xfId="0" applyFont="1" applyFill="1" applyAlignment="1">
      <alignment/>
    </xf>
    <xf numFmtId="0" fontId="32" fillId="0" borderId="0" xfId="0" applyFont="1" applyFill="1" applyAlignment="1">
      <alignment/>
    </xf>
    <xf numFmtId="0" fontId="32" fillId="0" borderId="0" xfId="0" applyFont="1" applyFill="1" applyAlignment="1">
      <alignment horizontal="center"/>
    </xf>
    <xf numFmtId="0" fontId="25" fillId="0" borderId="17" xfId="0" applyFont="1" applyFill="1" applyBorder="1" applyAlignment="1">
      <alignment horizontal="right"/>
    </xf>
    <xf numFmtId="0" fontId="32" fillId="0" borderId="0" xfId="0" applyFont="1" applyFill="1" applyBorder="1" applyAlignment="1">
      <alignment/>
    </xf>
    <xf numFmtId="0" fontId="30" fillId="0" borderId="0" xfId="0" applyFont="1" applyFill="1" applyAlignment="1">
      <alignment horizontal="right"/>
    </xf>
    <xf numFmtId="0" fontId="0" fillId="0" borderId="0" xfId="0" applyFill="1" applyAlignment="1">
      <alignment horizontal="right"/>
    </xf>
    <xf numFmtId="0" fontId="31" fillId="0" borderId="0" xfId="0" applyFont="1" applyFill="1" applyBorder="1" applyAlignment="1">
      <alignment horizontal="right"/>
    </xf>
    <xf numFmtId="204" fontId="31" fillId="0" borderId="0" xfId="0" applyNumberFormat="1" applyFont="1" applyFill="1" applyAlignment="1">
      <alignment horizontal="left"/>
    </xf>
    <xf numFmtId="202" fontId="30" fillId="0" borderId="0" xfId="0" applyNumberFormat="1" applyFont="1" applyFill="1" applyAlignment="1">
      <alignment horizontal="right"/>
    </xf>
    <xf numFmtId="202" fontId="31" fillId="0" borderId="0" xfId="0" applyNumberFormat="1" applyFont="1" applyFill="1" applyAlignment="1">
      <alignment horizontal="right"/>
    </xf>
    <xf numFmtId="167" fontId="30" fillId="22" borderId="0" xfId="42" applyNumberFormat="1" applyFont="1" applyFill="1" applyBorder="1" applyAlignment="1">
      <alignment/>
    </xf>
    <xf numFmtId="209" fontId="31" fillId="0" borderId="0" xfId="0" applyNumberFormat="1" applyFont="1" applyFill="1" applyAlignment="1">
      <alignment horizontal="left"/>
    </xf>
    <xf numFmtId="167" fontId="30" fillId="0" borderId="0" xfId="42" applyNumberFormat="1" applyFont="1" applyFill="1" applyAlignment="1">
      <alignment/>
    </xf>
    <xf numFmtId="167" fontId="30" fillId="0" borderId="0" xfId="42" applyNumberFormat="1" applyFont="1" applyFill="1" applyBorder="1" applyAlignment="1">
      <alignment/>
    </xf>
    <xf numFmtId="167" fontId="31" fillId="0" borderId="0" xfId="42" applyNumberFormat="1" applyFont="1" applyFill="1" applyBorder="1" applyAlignment="1">
      <alignment/>
    </xf>
    <xf numFmtId="0" fontId="30" fillId="0" borderId="0" xfId="0" applyFont="1" applyFill="1" applyAlignment="1">
      <alignment wrapText="1"/>
    </xf>
    <xf numFmtId="0" fontId="30" fillId="0" borderId="0" xfId="0" applyFont="1" applyFill="1" applyBorder="1" applyAlignment="1">
      <alignment horizontal="center"/>
    </xf>
    <xf numFmtId="167" fontId="30" fillId="0" borderId="26" xfId="42" applyNumberFormat="1" applyFont="1" applyFill="1" applyBorder="1" applyAlignment="1">
      <alignment/>
    </xf>
    <xf numFmtId="167" fontId="31" fillId="0" borderId="26" xfId="42" applyNumberFormat="1" applyFont="1" applyFill="1" applyBorder="1" applyAlignment="1">
      <alignment/>
    </xf>
    <xf numFmtId="0" fontId="30" fillId="0" borderId="0" xfId="0" applyFont="1" applyFill="1" applyBorder="1" applyAlignment="1">
      <alignment/>
    </xf>
    <xf numFmtId="167" fontId="30" fillId="0" borderId="0" xfId="42" applyNumberFormat="1" applyFont="1" applyFill="1" applyAlignment="1">
      <alignment horizontal="right"/>
    </xf>
    <xf numFmtId="167" fontId="31" fillId="0" borderId="0" xfId="42" applyNumberFormat="1" applyFont="1" applyFill="1" applyAlignment="1">
      <alignment horizontal="right"/>
    </xf>
    <xf numFmtId="167" fontId="31" fillId="0" borderId="0" xfId="42" applyNumberFormat="1" applyFont="1" applyFill="1" applyBorder="1" applyAlignment="1">
      <alignment horizontal="right"/>
    </xf>
    <xf numFmtId="209" fontId="30" fillId="0" borderId="0" xfId="0" applyNumberFormat="1" applyFont="1" applyFill="1" applyAlignment="1">
      <alignment/>
    </xf>
    <xf numFmtId="167" fontId="30" fillId="0" borderId="0" xfId="42" applyNumberFormat="1" applyFont="1" applyFill="1" applyBorder="1" applyAlignment="1">
      <alignment horizontal="center"/>
    </xf>
    <xf numFmtId="209" fontId="30" fillId="0" borderId="0" xfId="0" applyNumberFormat="1" applyFont="1" applyFill="1" applyBorder="1" applyAlignment="1">
      <alignment/>
    </xf>
    <xf numFmtId="202" fontId="30" fillId="0" borderId="0" xfId="0" applyNumberFormat="1" applyFont="1" applyFill="1" applyAlignment="1">
      <alignment/>
    </xf>
    <xf numFmtId="37" fontId="30" fillId="0" borderId="0" xfId="42" applyNumberFormat="1" applyFont="1" applyFill="1" applyBorder="1" applyAlignment="1">
      <alignment/>
    </xf>
    <xf numFmtId="37" fontId="30" fillId="0" borderId="0" xfId="0" applyNumberFormat="1" applyFont="1" applyFill="1" applyBorder="1" applyAlignment="1">
      <alignment/>
    </xf>
    <xf numFmtId="37" fontId="31" fillId="0" borderId="0" xfId="0" applyNumberFormat="1" applyFont="1" applyFill="1" applyBorder="1" applyAlignment="1">
      <alignment/>
    </xf>
    <xf numFmtId="0" fontId="0" fillId="0" borderId="17" xfId="0" applyFont="1" applyBorder="1" applyAlignment="1">
      <alignment/>
    </xf>
    <xf numFmtId="0" fontId="21" fillId="0" borderId="0" xfId="0" applyFont="1" applyFill="1" applyAlignment="1">
      <alignment horizontal="center"/>
    </xf>
    <xf numFmtId="205" fontId="21" fillId="0" borderId="0" xfId="0" applyNumberFormat="1" applyFont="1" applyFill="1" applyBorder="1" applyAlignment="1" quotePrefix="1">
      <alignment horizontal="center"/>
    </xf>
    <xf numFmtId="167" fontId="0" fillId="0" borderId="0" xfId="42" applyNumberFormat="1" applyFont="1" applyFill="1" applyAlignment="1">
      <alignment/>
    </xf>
    <xf numFmtId="0" fontId="0" fillId="0" borderId="0" xfId="0" applyFont="1" applyAlignment="1">
      <alignment horizontal="left" indent="1"/>
    </xf>
    <xf numFmtId="167" fontId="0" fillId="0" borderId="17" xfId="42" applyNumberFormat="1" applyFont="1" applyFill="1" applyBorder="1" applyAlignment="1">
      <alignment/>
    </xf>
    <xf numFmtId="167" fontId="0" fillId="0" borderId="17" xfId="42" applyNumberFormat="1" applyFont="1" applyBorder="1" applyAlignment="1">
      <alignment/>
    </xf>
    <xf numFmtId="0" fontId="33" fillId="0" borderId="0" xfId="0" applyFont="1" applyAlignment="1">
      <alignment/>
    </xf>
    <xf numFmtId="167" fontId="21" fillId="0" borderId="14" xfId="42" applyNumberFormat="1" applyFont="1" applyFill="1" applyBorder="1" applyAlignment="1">
      <alignment/>
    </xf>
    <xf numFmtId="167" fontId="21" fillId="0" borderId="26" xfId="42" applyNumberFormat="1" applyFont="1" applyFill="1" applyBorder="1" applyAlignment="1">
      <alignment/>
    </xf>
    <xf numFmtId="167" fontId="21" fillId="0" borderId="26" xfId="42" applyNumberFormat="1" applyFont="1" applyBorder="1" applyAlignment="1">
      <alignment/>
    </xf>
    <xf numFmtId="167" fontId="0" fillId="22" borderId="0" xfId="0" applyNumberFormat="1" applyFont="1" applyFill="1" applyAlignment="1">
      <alignment/>
    </xf>
    <xf numFmtId="0" fontId="3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FFFFFF"/>
      </font>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Q3%20(July%202010)%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YE31.10.2010\Audit%202010\Audit%202010%20Control%20She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amp;L%20Financial%20report-group\2010\January%202010\FinState%20032010-section%20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nState%20092010-section%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1"/>
      <sheetName val="C2"/>
      <sheetName val="C3"/>
      <sheetName val="C4"/>
      <sheetName val="C5"/>
      <sheetName val="C6"/>
      <sheetName val="C7"/>
      <sheetName val="A7"/>
      <sheetName val="C10"/>
      <sheetName val="A5"/>
      <sheetName val="B5"/>
      <sheetName val="B9"/>
      <sheetName val="Bursa"/>
      <sheetName val="SCI"/>
      <sheetName val="SFP"/>
      <sheetName val="SCE"/>
      <sheetName val="SCF"/>
      <sheetName val="GCFS"/>
      <sheetName val="MI"/>
      <sheetName val="PJE"/>
      <sheetName val="Interco-Sales"/>
      <sheetName val="INTERCOBAL"/>
      <sheetName val="BS"/>
      <sheetName val="BS NOTES"/>
      <sheetName val="PL"/>
      <sheetName val="MFG AC"/>
      <sheetName val="MFG NOTES"/>
      <sheetName val="OE"/>
      <sheetName val="OE 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
      <sheetName val="Curency Risk"/>
      <sheetName val="Dividends"/>
      <sheetName val="EP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PJE"/>
      <sheetName val="CJE"/>
      <sheetName val="MI"/>
      <sheetName val="INTERCO"/>
      <sheetName val="INTERCO-BALS"/>
      <sheetName val="Segmental"/>
      <sheetName val="A1"/>
      <sheetName val="IS"/>
      <sheetName val="SCE"/>
      <sheetName val="BS"/>
      <sheetName val="CFS"/>
      <sheetName val="B9"/>
      <sheetName val="C1"/>
      <sheetName val="C2"/>
      <sheetName val="C3"/>
      <sheetName val="C4.1"/>
      <sheetName val="C5"/>
      <sheetName val="C6"/>
      <sheetName val="GROUP CFS"/>
      <sheetName val="CONSOL BS"/>
      <sheetName val="CONSOL  PL"/>
      <sheetName val="GRP MFG AC "/>
      <sheetName val="CONSOL OE"/>
      <sheetName val="CONSOL Mkt"/>
      <sheetName val="KHL BS"/>
      <sheetName val="KHL BS Notes "/>
      <sheetName val="KHL Detail PL"/>
      <sheetName val="KHL OE"/>
      <sheetName val="HL BS"/>
      <sheetName val="HL BS Notes "/>
      <sheetName val="HL Detail PL"/>
      <sheetName val="HL MFG AC"/>
      <sheetName val="HL Notes MFG"/>
      <sheetName val="HL OE"/>
      <sheetName val="HL OE Notes"/>
      <sheetName val="HLMLD BS"/>
      <sheetName val="HLMLD BS Notes"/>
      <sheetName val="HLMLD Detail PL"/>
      <sheetName val="HLMLD MFG"/>
      <sheetName val="HLMld Notes MFG"/>
      <sheetName val="HLMLD OE"/>
      <sheetName val="HLMLD MKT"/>
      <sheetName val="STC BS"/>
      <sheetName val="STC Notes"/>
      <sheetName val="STC Detail PL "/>
      <sheetName val="STC MFG AC"/>
      <sheetName val="STC OE "/>
      <sheetName val="STC MKT"/>
      <sheetName val="STC T BS"/>
      <sheetName val="STC T Notes"/>
      <sheetName val="STC TECH Detail PL "/>
      <sheetName val="STC T MFG AC"/>
      <sheetName val="STC TECH OE"/>
      <sheetName val="STC TECH MKT"/>
      <sheetName val="Deco BS"/>
      <sheetName val="Deco BS Notes"/>
      <sheetName val="Deco Detail PL"/>
      <sheetName val="Deco MFG"/>
      <sheetName val="Deco OE"/>
      <sheetName val="HLP BS"/>
      <sheetName val="HLP BS Notes"/>
      <sheetName val="HLP Detail PL "/>
      <sheetName val="HLP OE"/>
      <sheetName val="HLPD BS"/>
      <sheetName val="HLPD Notes"/>
      <sheetName val="HLPD Detail PL"/>
      <sheetName val="HLPD OE"/>
      <sheetName val="HLM BS"/>
      <sheetName val="HLM Notes"/>
      <sheetName val="HLM Detail PL"/>
      <sheetName val="HLM OE"/>
      <sheetName val="KHL TB"/>
      <sheetName val="HL TB"/>
      <sheetName val="HLP TB"/>
      <sheetName val="HLH TB"/>
      <sheetName val="CostOfIm"/>
    </sheetNames>
    <sheetDataSet>
      <sheetData sheetId="31">
        <row r="2">
          <cell r="B2" t="str">
            <v>H &amp; L HIGH-TECH SDN BHD (175664 - U)</v>
          </cell>
        </row>
        <row r="3">
          <cell r="B3" t="str">
            <v>DETAILED PROFIT AND LOSS ACCOUNT</v>
          </cell>
        </row>
        <row r="4">
          <cell r="B4" t="str">
            <v>FOR THE PERIOD ENDED 31 JANUARY 2010</v>
          </cell>
        </row>
        <row r="9">
          <cell r="G9" t="str">
            <v>NOV '09</v>
          </cell>
          <cell r="H9" t="str">
            <v>DEC '08</v>
          </cell>
          <cell r="I9" t="str">
            <v>JAN '09</v>
          </cell>
          <cell r="J9" t="str">
            <v>FEB '09</v>
          </cell>
          <cell r="K9" t="str">
            <v>MAR '09</v>
          </cell>
          <cell r="L9" t="str">
            <v>APR '09</v>
          </cell>
          <cell r="M9" t="str">
            <v>MAY '09</v>
          </cell>
          <cell r="N9" t="str">
            <v>JUNE '09</v>
          </cell>
          <cell r="O9" t="str">
            <v>JULY '09</v>
          </cell>
          <cell r="P9" t="str">
            <v>AUG '09</v>
          </cell>
          <cell r="Q9" t="str">
            <v>SEPT '09</v>
          </cell>
        </row>
        <row r="10">
          <cell r="G10" t="str">
            <v>RM</v>
          </cell>
          <cell r="H10" t="str">
            <v>RM</v>
          </cell>
          <cell r="I10" t="str">
            <v>RM</v>
          </cell>
          <cell r="J10" t="str">
            <v>RM</v>
          </cell>
          <cell r="K10" t="str">
            <v>RM</v>
          </cell>
          <cell r="L10" t="str">
            <v>RM</v>
          </cell>
          <cell r="M10" t="str">
            <v>RM</v>
          </cell>
          <cell r="N10" t="str">
            <v>RM</v>
          </cell>
          <cell r="O10" t="str">
            <v>RM</v>
          </cell>
          <cell r="P10" t="str">
            <v>RM</v>
          </cell>
          <cell r="Q10" t="str">
            <v>RM</v>
          </cell>
        </row>
        <row r="12">
          <cell r="C12" t="str">
            <v>TURNOVER</v>
          </cell>
          <cell r="E12" t="str">
            <v>A</v>
          </cell>
          <cell r="G12">
            <v>879059.06</v>
          </cell>
          <cell r="H12">
            <v>750789.57</v>
          </cell>
          <cell r="I12">
            <v>671165.49</v>
          </cell>
        </row>
        <row r="14">
          <cell r="C14" t="str">
            <v>LESS : COST OF GOODS SOLD</v>
          </cell>
        </row>
        <row r="16">
          <cell r="C16" t="str">
            <v>Opening stocks</v>
          </cell>
          <cell r="G16">
            <v>0</v>
          </cell>
          <cell r="H16">
            <v>0</v>
          </cell>
          <cell r="I16">
            <v>0</v>
          </cell>
          <cell r="J16">
            <v>0</v>
          </cell>
          <cell r="K16">
            <v>0</v>
          </cell>
          <cell r="L16">
            <v>0</v>
          </cell>
          <cell r="M16">
            <v>0</v>
          </cell>
          <cell r="N16">
            <v>0</v>
          </cell>
          <cell r="O16">
            <v>0</v>
          </cell>
          <cell r="P16">
            <v>0</v>
          </cell>
          <cell r="Q16">
            <v>0</v>
          </cell>
        </row>
        <row r="17">
          <cell r="C17" t="str">
            <v>Cost of production transferred from manufacturing</v>
          </cell>
          <cell r="G17">
            <v>888642.7399999998</v>
          </cell>
          <cell r="H17">
            <v>700036.42</v>
          </cell>
          <cell r="I17">
            <v>566073.0899999999</v>
          </cell>
          <cell r="J17" t="e">
            <v>#DIV/0!</v>
          </cell>
          <cell r="K17" t="e">
            <v>#DIV/0!</v>
          </cell>
          <cell r="L17" t="e">
            <v>#DIV/0!</v>
          </cell>
          <cell r="M17" t="e">
            <v>#DIV/0!</v>
          </cell>
          <cell r="N17" t="e">
            <v>#DIV/0!</v>
          </cell>
          <cell r="O17" t="e">
            <v>#DIV/0!</v>
          </cell>
          <cell r="P17" t="e">
            <v>#DIV/0!</v>
          </cell>
          <cell r="Q17" t="e">
            <v>#DIV/0!</v>
          </cell>
        </row>
        <row r="18">
          <cell r="C18" t="str">
            <v>account</v>
          </cell>
        </row>
        <row r="20">
          <cell r="C20" t="str">
            <v>Closing stocks</v>
          </cell>
          <cell r="G20">
            <v>0</v>
          </cell>
          <cell r="H20">
            <v>0</v>
          </cell>
          <cell r="I20">
            <v>0</v>
          </cell>
          <cell r="J20">
            <v>0</v>
          </cell>
          <cell r="K20">
            <v>0</v>
          </cell>
          <cell r="L20">
            <v>0</v>
          </cell>
          <cell r="M20">
            <v>0</v>
          </cell>
          <cell r="N20">
            <v>0</v>
          </cell>
          <cell r="O20">
            <v>0</v>
          </cell>
          <cell r="P20">
            <v>0</v>
          </cell>
          <cell r="Q20">
            <v>0</v>
          </cell>
        </row>
        <row r="22">
          <cell r="E22" t="str">
            <v>B</v>
          </cell>
          <cell r="G22">
            <v>-888642.7399999998</v>
          </cell>
          <cell r="H22">
            <v>-700036.42</v>
          </cell>
          <cell r="I22">
            <v>-566073.0899999999</v>
          </cell>
          <cell r="J22" t="e">
            <v>#DIV/0!</v>
          </cell>
          <cell r="K22" t="e">
            <v>#DIV/0!</v>
          </cell>
          <cell r="L22" t="e">
            <v>#DIV/0!</v>
          </cell>
          <cell r="M22" t="e">
            <v>#DIV/0!</v>
          </cell>
          <cell r="N22" t="e">
            <v>#DIV/0!</v>
          </cell>
          <cell r="O22" t="e">
            <v>#DIV/0!</v>
          </cell>
          <cell r="P22" t="e">
            <v>#DIV/0!</v>
          </cell>
          <cell r="Q22" t="e">
            <v>#DIV/0!</v>
          </cell>
        </row>
        <row r="24">
          <cell r="C24" t="str">
            <v>GROSS PROFIT</v>
          </cell>
          <cell r="E24" t="str">
            <v>C = A - B</v>
          </cell>
          <cell r="G24">
            <v>-9583.679999999702</v>
          </cell>
          <cell r="H24">
            <v>50753.14999999991</v>
          </cell>
          <cell r="I24">
            <v>105092.40000000014</v>
          </cell>
          <cell r="J24" t="e">
            <v>#DIV/0!</v>
          </cell>
          <cell r="K24" t="e">
            <v>#DIV/0!</v>
          </cell>
          <cell r="L24" t="e">
            <v>#DIV/0!</v>
          </cell>
          <cell r="M24" t="e">
            <v>#DIV/0!</v>
          </cell>
          <cell r="N24" t="e">
            <v>#DIV/0!</v>
          </cell>
          <cell r="O24" t="e">
            <v>#DIV/0!</v>
          </cell>
          <cell r="P24" t="e">
            <v>#DIV/0!</v>
          </cell>
          <cell r="Q24" t="e">
            <v>#DIV/0!</v>
          </cell>
        </row>
        <row r="25">
          <cell r="C25" t="str">
            <v>GP(%)</v>
          </cell>
          <cell r="G25">
            <v>-0.01090220263471228</v>
          </cell>
          <cell r="H25">
            <v>0.06759970040606705</v>
          </cell>
          <cell r="I25">
            <v>0.15658194821667626</v>
          </cell>
          <cell r="J25" t="e">
            <v>#DIV/0!</v>
          </cell>
          <cell r="K25" t="e">
            <v>#DIV/0!</v>
          </cell>
          <cell r="L25" t="e">
            <v>#DIV/0!</v>
          </cell>
          <cell r="M25" t="e">
            <v>#DIV/0!</v>
          </cell>
          <cell r="N25" t="e">
            <v>#DIV/0!</v>
          </cell>
          <cell r="O25" t="e">
            <v>#DIV/0!</v>
          </cell>
          <cell r="P25" t="e">
            <v>#DIV/0!</v>
          </cell>
          <cell r="Q25" t="e">
            <v>#DIV/0!</v>
          </cell>
        </row>
        <row r="27">
          <cell r="C27" t="str">
            <v>ADD : OTHER INCOME</v>
          </cell>
        </row>
        <row r="29">
          <cell r="C29" t="str">
            <v>Fixed deposits interest</v>
          </cell>
          <cell r="G29">
            <v>9997.18</v>
          </cell>
          <cell r="H29">
            <v>10799.64</v>
          </cell>
          <cell r="I29">
            <v>10369.44</v>
          </cell>
        </row>
        <row r="30">
          <cell r="C30" t="str">
            <v>Current account interest</v>
          </cell>
          <cell r="G30">
            <v>155.07999999999998</v>
          </cell>
          <cell r="H30">
            <v>192.32999999999998</v>
          </cell>
          <cell r="I30">
            <v>155.41000000000003</v>
          </cell>
        </row>
        <row r="31">
          <cell r="C31" t="str">
            <v>Gain/ (loss) on disposal of fixed assets</v>
          </cell>
          <cell r="G31">
            <v>0</v>
          </cell>
          <cell r="H31">
            <v>0</v>
          </cell>
          <cell r="I31">
            <v>0</v>
          </cell>
        </row>
        <row r="32">
          <cell r="C32" t="str">
            <v>Gain / (loss) on disposal of quoted shares </v>
          </cell>
          <cell r="G32">
            <v>0</v>
          </cell>
          <cell r="H32">
            <v>0</v>
          </cell>
          <cell r="I32">
            <v>0</v>
          </cell>
        </row>
        <row r="33">
          <cell r="C33" t="str">
            <v>Realised/Unrealised Gain on foreign exchange</v>
          </cell>
          <cell r="G33">
            <v>1119.95</v>
          </cell>
          <cell r="H33">
            <v>8801.02</v>
          </cell>
          <cell r="I33">
            <v>-308.82</v>
          </cell>
        </row>
        <row r="34">
          <cell r="C34" t="str">
            <v>Rental income</v>
          </cell>
          <cell r="G34">
            <v>11680</v>
          </cell>
          <cell r="H34">
            <v>11680</v>
          </cell>
          <cell r="I34">
            <v>11680</v>
          </cell>
        </row>
        <row r="35">
          <cell r="C35" t="str">
            <v>Insurance recovery</v>
          </cell>
          <cell r="G35">
            <v>0</v>
          </cell>
          <cell r="H35">
            <v>4100</v>
          </cell>
          <cell r="I35">
            <v>0</v>
          </cell>
        </row>
        <row r="36">
          <cell r="C36" t="str">
            <v>Dividend Received</v>
          </cell>
          <cell r="G36">
            <v>0</v>
          </cell>
          <cell r="H36">
            <v>3000</v>
          </cell>
          <cell r="I36">
            <v>0</v>
          </cell>
        </row>
        <row r="37">
          <cell r="C37" t="str">
            <v>Other income &amp; Allowances dimunition &amp; Inventories</v>
          </cell>
          <cell r="G37">
            <v>0</v>
          </cell>
          <cell r="H37">
            <v>8150</v>
          </cell>
          <cell r="I37">
            <v>3240</v>
          </cell>
        </row>
        <row r="39">
          <cell r="E39" t="str">
            <v>D</v>
          </cell>
          <cell r="G39">
            <v>22952.21</v>
          </cell>
          <cell r="H39">
            <v>46722.99</v>
          </cell>
          <cell r="I39">
            <v>25136.03</v>
          </cell>
          <cell r="J39">
            <v>0</v>
          </cell>
          <cell r="K39">
            <v>0</v>
          </cell>
          <cell r="L39">
            <v>0</v>
          </cell>
          <cell r="M39">
            <v>0</v>
          </cell>
          <cell r="N39">
            <v>0</v>
          </cell>
          <cell r="O39">
            <v>0</v>
          </cell>
          <cell r="P39">
            <v>0</v>
          </cell>
          <cell r="Q39">
            <v>0</v>
          </cell>
        </row>
        <row r="41">
          <cell r="E41" t="str">
            <v>E = C + D</v>
          </cell>
          <cell r="G41">
            <v>13368.530000000297</v>
          </cell>
          <cell r="H41">
            <v>97476.1399999999</v>
          </cell>
          <cell r="I41">
            <v>130228.43000000014</v>
          </cell>
          <cell r="J41" t="e">
            <v>#DIV/0!</v>
          </cell>
          <cell r="K41" t="e">
            <v>#DIV/0!</v>
          </cell>
          <cell r="L41" t="e">
            <v>#DIV/0!</v>
          </cell>
          <cell r="M41" t="e">
            <v>#DIV/0!</v>
          </cell>
          <cell r="N41" t="e">
            <v>#DIV/0!</v>
          </cell>
          <cell r="O41" t="e">
            <v>#DIV/0!</v>
          </cell>
          <cell r="P41" t="e">
            <v>#DIV/0!</v>
          </cell>
          <cell r="Q41" t="e">
            <v>#DIV/0!</v>
          </cell>
        </row>
        <row r="43">
          <cell r="C43" t="str">
            <v>LESS : ADMINISTRATION EXPENSES</v>
          </cell>
          <cell r="G43">
            <v>-198595.31</v>
          </cell>
          <cell r="H43">
            <v>-213341.44999999998</v>
          </cell>
          <cell r="I43">
            <v>-221779.83000000002</v>
          </cell>
          <cell r="J43">
            <v>0</v>
          </cell>
          <cell r="K43">
            <v>0</v>
          </cell>
          <cell r="L43">
            <v>0</v>
          </cell>
          <cell r="M43">
            <v>0</v>
          </cell>
          <cell r="N43">
            <v>0</v>
          </cell>
          <cell r="O43">
            <v>0</v>
          </cell>
          <cell r="P43">
            <v>0</v>
          </cell>
          <cell r="Q43">
            <v>0</v>
          </cell>
        </row>
        <row r="44">
          <cell r="C44" t="str">
            <v>            MARKETING &amp; DISTRIBUTION EXPENSES</v>
          </cell>
          <cell r="G44">
            <v>-29154.09</v>
          </cell>
          <cell r="H44">
            <v>-48473.03</v>
          </cell>
          <cell r="I44">
            <v>-40285.34999999999</v>
          </cell>
          <cell r="J44">
            <v>0</v>
          </cell>
          <cell r="K44">
            <v>0</v>
          </cell>
          <cell r="L44">
            <v>0</v>
          </cell>
          <cell r="M44">
            <v>0</v>
          </cell>
          <cell r="N44">
            <v>0</v>
          </cell>
          <cell r="O44">
            <v>0</v>
          </cell>
          <cell r="P44">
            <v>0</v>
          </cell>
          <cell r="Q44">
            <v>0</v>
          </cell>
        </row>
        <row r="45">
          <cell r="C45" t="str">
            <v>            FINANCE EXPENSES</v>
          </cell>
          <cell r="G45">
            <v>-638.51</v>
          </cell>
          <cell r="H45">
            <v>-608.11</v>
          </cell>
          <cell r="I45">
            <v>-577.7</v>
          </cell>
          <cell r="J45">
            <v>0</v>
          </cell>
          <cell r="K45">
            <v>0</v>
          </cell>
          <cell r="L45">
            <v>0</v>
          </cell>
          <cell r="M45">
            <v>0</v>
          </cell>
          <cell r="N45">
            <v>0</v>
          </cell>
          <cell r="O45">
            <v>0</v>
          </cell>
          <cell r="P45">
            <v>0</v>
          </cell>
          <cell r="Q45">
            <v>0</v>
          </cell>
        </row>
        <row r="46">
          <cell r="E46" t="str">
            <v>D</v>
          </cell>
          <cell r="G46">
            <v>-228387.91</v>
          </cell>
          <cell r="H46">
            <v>-262422.58999999997</v>
          </cell>
          <cell r="I46">
            <v>-262642.88</v>
          </cell>
          <cell r="J46">
            <v>0</v>
          </cell>
          <cell r="K46">
            <v>0</v>
          </cell>
          <cell r="L46">
            <v>0</v>
          </cell>
          <cell r="M46">
            <v>0</v>
          </cell>
          <cell r="N46">
            <v>0</v>
          </cell>
          <cell r="O46">
            <v>0</v>
          </cell>
          <cell r="P46">
            <v>0</v>
          </cell>
          <cell r="Q46">
            <v>0</v>
          </cell>
        </row>
        <row r="48">
          <cell r="C48" t="str">
            <v>PROFIT/(LOSS) BEFORE TAXATION</v>
          </cell>
          <cell r="E48" t="str">
            <v>E = C - D</v>
          </cell>
          <cell r="G48">
            <v>-215019.3799999997</v>
          </cell>
          <cell r="H48">
            <v>-164946.45000000007</v>
          </cell>
          <cell r="I48">
            <v>-132414.44999999987</v>
          </cell>
          <cell r="J48" t="e">
            <v>#DIV/0!</v>
          </cell>
          <cell r="K48" t="e">
            <v>#DIV/0!</v>
          </cell>
          <cell r="L48" t="e">
            <v>#DIV/0!</v>
          </cell>
          <cell r="M48" t="e">
            <v>#DIV/0!</v>
          </cell>
          <cell r="N48" t="e">
            <v>#DIV/0!</v>
          </cell>
          <cell r="O48" t="e">
            <v>#DIV/0!</v>
          </cell>
          <cell r="P48" t="e">
            <v>#DIV/0!</v>
          </cell>
          <cell r="Q48" t="e">
            <v>#DIV/0!</v>
          </cell>
        </row>
        <row r="49">
          <cell r="C49" t="str">
            <v>PBT (%)</v>
          </cell>
          <cell r="G49">
            <v>-0.24460174496125403</v>
          </cell>
          <cell r="H49">
            <v>-0.21969731145838917</v>
          </cell>
          <cell r="I49">
            <v>-0.19729031360059926</v>
          </cell>
          <cell r="J49" t="e">
            <v>#DIV/0!</v>
          </cell>
          <cell r="K49" t="e">
            <v>#DIV/0!</v>
          </cell>
          <cell r="L49" t="e">
            <v>#DIV/0!</v>
          </cell>
          <cell r="M49" t="e">
            <v>#DIV/0!</v>
          </cell>
          <cell r="N49" t="e">
            <v>#DIV/0!</v>
          </cell>
          <cell r="O49" t="e">
            <v>#DIV/0!</v>
          </cell>
          <cell r="P49" t="e">
            <v>#DIV/0!</v>
          </cell>
          <cell r="Q49" t="e">
            <v>#DIV/0!</v>
          </cell>
        </row>
        <row r="51">
          <cell r="C51" t="str">
            <v>DEFFERED TAX</v>
          </cell>
          <cell r="G51">
            <v>0</v>
          </cell>
          <cell r="H51">
            <v>0</v>
          </cell>
          <cell r="I51">
            <v>0</v>
          </cell>
        </row>
        <row r="52">
          <cell r="C52" t="str">
            <v>TAXATION-CURRENT YEAR PROVISION</v>
          </cell>
          <cell r="G52">
            <v>0</v>
          </cell>
          <cell r="H52">
            <v>0</v>
          </cell>
          <cell r="I52">
            <v>0</v>
          </cell>
        </row>
        <row r="53">
          <cell r="C53" t="str">
            <v>TAXATION-RPGT</v>
          </cell>
          <cell r="G53">
            <v>0</v>
          </cell>
          <cell r="H53">
            <v>0</v>
          </cell>
          <cell r="I53">
            <v>0</v>
          </cell>
        </row>
        <row r="54">
          <cell r="C54" t="str">
            <v>TAX ON DIVIDEND INCOME</v>
          </cell>
          <cell r="G54">
            <v>0</v>
          </cell>
          <cell r="H54">
            <v>0</v>
          </cell>
          <cell r="I54">
            <v>0</v>
          </cell>
        </row>
        <row r="55">
          <cell r="C55" t="str">
            <v>TAXATION - Under/Over Provision</v>
          </cell>
          <cell r="G55">
            <v>0</v>
          </cell>
          <cell r="H55">
            <v>0</v>
          </cell>
          <cell r="I55">
            <v>0</v>
          </cell>
        </row>
        <row r="56">
          <cell r="G56">
            <v>0</v>
          </cell>
          <cell r="H56">
            <v>0</v>
          </cell>
          <cell r="I56">
            <v>0</v>
          </cell>
          <cell r="J56">
            <v>0</v>
          </cell>
          <cell r="K56">
            <v>0</v>
          </cell>
          <cell r="L56">
            <v>0</v>
          </cell>
          <cell r="M56">
            <v>0</v>
          </cell>
          <cell r="N56">
            <v>0</v>
          </cell>
          <cell r="O56">
            <v>0</v>
          </cell>
          <cell r="P56">
            <v>0</v>
          </cell>
          <cell r="Q56">
            <v>0</v>
          </cell>
        </row>
        <row r="58">
          <cell r="C58" t="str">
            <v>PROFIT/(LOSS) AFTER TAXATION</v>
          </cell>
          <cell r="G58">
            <v>-215019.3799999997</v>
          </cell>
          <cell r="H58">
            <v>-164946.45000000007</v>
          </cell>
          <cell r="I58">
            <v>-132414.44999999987</v>
          </cell>
          <cell r="J58" t="e">
            <v>#DIV/0!</v>
          </cell>
          <cell r="K58" t="e">
            <v>#DIV/0!</v>
          </cell>
          <cell r="L58" t="e">
            <v>#DIV/0!</v>
          </cell>
          <cell r="M58" t="e">
            <v>#DIV/0!</v>
          </cell>
          <cell r="N58" t="e">
            <v>#DIV/0!</v>
          </cell>
          <cell r="O58" t="e">
            <v>#DIV/0!</v>
          </cell>
          <cell r="P58" t="e">
            <v>#DIV/0!</v>
          </cell>
          <cell r="Q58" t="e">
            <v>#DIV/0!</v>
          </cell>
        </row>
        <row r="60">
          <cell r="C60" t="str">
            <v>RETAINED PROFITS BROUGHT FORWARD</v>
          </cell>
          <cell r="G60">
            <v>17601188.32</v>
          </cell>
          <cell r="H60">
            <v>17386168.94</v>
          </cell>
          <cell r="I60">
            <v>17221222.490000002</v>
          </cell>
          <cell r="J60">
            <v>17088808.040000003</v>
          </cell>
          <cell r="K60" t="e">
            <v>#DIV/0!</v>
          </cell>
          <cell r="L60" t="e">
            <v>#DIV/0!</v>
          </cell>
          <cell r="M60" t="e">
            <v>#DIV/0!</v>
          </cell>
          <cell r="N60" t="e">
            <v>#DIV/0!</v>
          </cell>
          <cell r="O60" t="e">
            <v>#DIV/0!</v>
          </cell>
          <cell r="P60" t="e">
            <v>#DIV/0!</v>
          </cell>
          <cell r="Q60" t="e">
            <v>#DIV/0!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PJE"/>
      <sheetName val="CJE"/>
      <sheetName val="MI"/>
      <sheetName val="Segmental"/>
      <sheetName val="INTERCO"/>
      <sheetName val="INTERCO-BALS"/>
      <sheetName val="A1"/>
      <sheetName val="BS"/>
      <sheetName val="IS"/>
      <sheetName val="SCE"/>
      <sheetName val="CFS"/>
      <sheetName val="B9"/>
      <sheetName val="C1"/>
      <sheetName val="C2"/>
      <sheetName val="C3"/>
      <sheetName val="C6"/>
      <sheetName val="C7"/>
      <sheetName val="C8"/>
      <sheetName val="C9"/>
      <sheetName val="C10"/>
      <sheetName val="Cx"/>
      <sheetName val="GROUP CFS"/>
      <sheetName val="CONSOL BS"/>
      <sheetName val="CONSOL  PL"/>
      <sheetName val="GRP MFG AC "/>
      <sheetName val="CONSOL OE"/>
      <sheetName val="CONSOL Mkt"/>
      <sheetName val="KHL BS"/>
      <sheetName val="KHL BS Notes "/>
      <sheetName val="KHL Detail PL"/>
      <sheetName val="KHL OE"/>
      <sheetName val="HL BS"/>
      <sheetName val="HL BS Notes "/>
      <sheetName val="HL Detail PL"/>
      <sheetName val="HL MFG AC"/>
      <sheetName val="HL Notes MFG"/>
      <sheetName val="HL OE"/>
      <sheetName val="HL OE Notes"/>
      <sheetName val="HLMLD BS"/>
      <sheetName val="HLMLD BS Notes"/>
      <sheetName val="HLMLD Detail PL"/>
      <sheetName val="HLMLD MFG"/>
      <sheetName val="HLMld Notes MFG"/>
      <sheetName val="HLMLD OE"/>
      <sheetName val="HLMLD MKT"/>
      <sheetName val="STC BS"/>
      <sheetName val="STC Notes"/>
      <sheetName val="STC Detail PL "/>
      <sheetName val="STC MFG AC"/>
      <sheetName val="STC OE "/>
      <sheetName val="STC MKT"/>
      <sheetName val="STC T BS"/>
      <sheetName val="STC T Notes"/>
      <sheetName val="STC TECH Detail PL "/>
      <sheetName val="STC T MFG AC"/>
      <sheetName val="STC TECH OE"/>
      <sheetName val="STC TECH MKT"/>
      <sheetName val="Deco BS"/>
      <sheetName val="Deco BS Notes"/>
      <sheetName val="Deco Detail PL"/>
      <sheetName val="Deco MFG"/>
      <sheetName val="Deco OE"/>
      <sheetName val="HLP BS"/>
      <sheetName val="HLP BS Notes"/>
      <sheetName val="HLP Detail PL "/>
      <sheetName val="HLP OE"/>
      <sheetName val="HLPD BS"/>
      <sheetName val="HLPD Notes"/>
      <sheetName val="HLPD Detail PL"/>
      <sheetName val="HLPD OE"/>
      <sheetName val="HLM BS"/>
      <sheetName val="HLM Notes"/>
      <sheetName val="HLM Detail PL"/>
      <sheetName val="HLM OE"/>
      <sheetName val="KHL TB"/>
      <sheetName val="HL TB"/>
      <sheetName val="HLP TB"/>
      <sheetName val="HLH TB"/>
      <sheetName val="CostOfIm"/>
    </sheetNames>
    <sheetDataSet>
      <sheetData sheetId="31">
        <row r="2">
          <cell r="B2" t="str">
            <v>KUMPULAN H &amp; L HIGH-TECH BHD (317805 - V)</v>
          </cell>
        </row>
        <row r="3">
          <cell r="B3" t="str">
            <v>SCHEDULE OF OPERATING EXPENSES</v>
          </cell>
        </row>
        <row r="4">
          <cell r="B4" t="str">
            <v>FOR THE PERIOD ENDED 31 MAY 2010</v>
          </cell>
        </row>
        <row r="6">
          <cell r="E6" t="str">
            <v>NOV '09</v>
          </cell>
          <cell r="F6" t="str">
            <v>DEC '09</v>
          </cell>
          <cell r="G6" t="str">
            <v>JAN '10</v>
          </cell>
          <cell r="H6" t="str">
            <v>FEB '10</v>
          </cell>
          <cell r="I6" t="str">
            <v>MAR '10</v>
          </cell>
          <cell r="J6" t="str">
            <v>APR '10</v>
          </cell>
          <cell r="K6" t="str">
            <v>MAY '10</v>
          </cell>
          <cell r="L6" t="str">
            <v>JUNE '10</v>
          </cell>
          <cell r="M6" t="str">
            <v>JULY '10</v>
          </cell>
          <cell r="N6" t="str">
            <v>AUG '10</v>
          </cell>
          <cell r="O6" t="str">
            <v>SEPT '10</v>
          </cell>
        </row>
        <row r="7">
          <cell r="E7" t="str">
            <v>RM</v>
          </cell>
          <cell r="F7" t="str">
            <v>RM</v>
          </cell>
          <cell r="G7" t="str">
            <v>RM</v>
          </cell>
          <cell r="H7" t="str">
            <v>RM</v>
          </cell>
          <cell r="I7" t="str">
            <v>RM</v>
          </cell>
          <cell r="J7" t="str">
            <v>RM</v>
          </cell>
          <cell r="K7" t="str">
            <v>RM</v>
          </cell>
          <cell r="L7" t="str">
            <v>RM</v>
          </cell>
          <cell r="M7" t="str">
            <v>RM</v>
          </cell>
          <cell r="N7" t="str">
            <v>RM</v>
          </cell>
          <cell r="O7" t="str">
            <v>RM</v>
          </cell>
        </row>
        <row r="8">
          <cell r="C8" t="str">
            <v>ADMINISTRATION EXPENSES</v>
          </cell>
        </row>
        <row r="9">
          <cell r="C9" t="str">
            <v>Advertisement</v>
          </cell>
          <cell r="E9">
            <v>0</v>
          </cell>
          <cell r="F9">
            <v>0</v>
          </cell>
          <cell r="G9">
            <v>0</v>
          </cell>
          <cell r="H9">
            <v>0</v>
          </cell>
          <cell r="I9">
            <v>6410.25</v>
          </cell>
          <cell r="J9">
            <v>2300</v>
          </cell>
          <cell r="K9">
            <v>0</v>
          </cell>
        </row>
        <row r="10">
          <cell r="C10" t="str">
            <v>Advisory / Consultancy Fee</v>
          </cell>
          <cell r="E10">
            <v>0</v>
          </cell>
          <cell r="F10">
            <v>0</v>
          </cell>
          <cell r="G10">
            <v>0</v>
          </cell>
          <cell r="H10">
            <v>0</v>
          </cell>
          <cell r="I10">
            <v>0</v>
          </cell>
          <cell r="J10">
            <v>0</v>
          </cell>
          <cell r="K10">
            <v>0</v>
          </cell>
        </row>
        <row r="11">
          <cell r="C11" t="str">
            <v>Annual Dinner</v>
          </cell>
          <cell r="E11">
            <v>0</v>
          </cell>
          <cell r="F11">
            <v>0</v>
          </cell>
          <cell r="G11">
            <v>0</v>
          </cell>
          <cell r="H11">
            <v>0</v>
          </cell>
          <cell r="I11">
            <v>0</v>
          </cell>
          <cell r="J11">
            <v>0</v>
          </cell>
          <cell r="K11">
            <v>0</v>
          </cell>
        </row>
        <row r="12">
          <cell r="C12" t="str">
            <v>Annual Leaves - Admin</v>
          </cell>
          <cell r="E12">
            <v>0</v>
          </cell>
          <cell r="F12">
            <v>0</v>
          </cell>
          <cell r="G12">
            <v>0</v>
          </cell>
          <cell r="H12">
            <v>0</v>
          </cell>
          <cell r="I12">
            <v>0</v>
          </cell>
          <cell r="J12">
            <v>0</v>
          </cell>
          <cell r="K12">
            <v>0</v>
          </cell>
        </row>
        <row r="13">
          <cell r="C13" t="str">
            <v>Assessment</v>
          </cell>
          <cell r="E13">
            <v>0</v>
          </cell>
          <cell r="F13">
            <v>0</v>
          </cell>
          <cell r="G13">
            <v>0</v>
          </cell>
          <cell r="H13">
            <v>0</v>
          </cell>
          <cell r="I13">
            <v>0</v>
          </cell>
          <cell r="J13">
            <v>0</v>
          </cell>
          <cell r="K13">
            <v>0</v>
          </cell>
        </row>
        <row r="14">
          <cell r="C14" t="str">
            <v>Attendance Allowances</v>
          </cell>
          <cell r="E14">
            <v>0</v>
          </cell>
          <cell r="F14">
            <v>1500</v>
          </cell>
          <cell r="G14">
            <v>0</v>
          </cell>
          <cell r="H14">
            <v>1500</v>
          </cell>
          <cell r="I14">
            <v>1000</v>
          </cell>
          <cell r="J14">
            <v>1000</v>
          </cell>
          <cell r="K14">
            <v>0</v>
          </cell>
        </row>
        <row r="15">
          <cell r="C15" t="str">
            <v>Audit Fee - current year</v>
          </cell>
          <cell r="E15">
            <v>833.35</v>
          </cell>
          <cell r="F15">
            <v>833.35</v>
          </cell>
          <cell r="G15">
            <v>833.35</v>
          </cell>
          <cell r="H15">
            <v>833.35</v>
          </cell>
          <cell r="I15">
            <v>833.35</v>
          </cell>
          <cell r="J15">
            <v>5833.35</v>
          </cell>
          <cell r="K15">
            <v>833.35</v>
          </cell>
        </row>
        <row r="16">
          <cell r="C16" t="str">
            <v>Audit Fee - (over) / under prov in prior year</v>
          </cell>
          <cell r="E16">
            <v>0</v>
          </cell>
          <cell r="F16">
            <v>0</v>
          </cell>
          <cell r="G16">
            <v>0</v>
          </cell>
          <cell r="H16">
            <v>0</v>
          </cell>
          <cell r="I16">
            <v>0</v>
          </cell>
          <cell r="J16">
            <v>0</v>
          </cell>
          <cell r="K16">
            <v>0</v>
          </cell>
        </row>
        <row r="17">
          <cell r="C17" t="str">
            <v>Bank Charges</v>
          </cell>
          <cell r="E17">
            <v>80</v>
          </cell>
          <cell r="F17">
            <v>7.5</v>
          </cell>
          <cell r="G17">
            <v>0</v>
          </cell>
          <cell r="H17">
            <v>10</v>
          </cell>
          <cell r="I17">
            <v>0</v>
          </cell>
          <cell r="J17">
            <v>0</v>
          </cell>
          <cell r="K17">
            <v>13.5</v>
          </cell>
        </row>
        <row r="18">
          <cell r="C18" t="str">
            <v>Bonus - Admin</v>
          </cell>
          <cell r="E18">
            <v>0</v>
          </cell>
          <cell r="F18">
            <v>0</v>
          </cell>
          <cell r="G18">
            <v>0</v>
          </cell>
          <cell r="H18">
            <v>0</v>
          </cell>
          <cell r="I18">
            <v>0</v>
          </cell>
          <cell r="J18">
            <v>0</v>
          </cell>
          <cell r="K18">
            <v>0</v>
          </cell>
        </row>
        <row r="19">
          <cell r="C19" t="str">
            <v>Business License Fee</v>
          </cell>
          <cell r="E19">
            <v>0</v>
          </cell>
          <cell r="F19">
            <v>0</v>
          </cell>
          <cell r="G19">
            <v>0</v>
          </cell>
          <cell r="H19">
            <v>0</v>
          </cell>
          <cell r="I19">
            <v>0</v>
          </cell>
          <cell r="J19">
            <v>0</v>
          </cell>
          <cell r="K19">
            <v>0</v>
          </cell>
        </row>
        <row r="20">
          <cell r="C20" t="str">
            <v>Consultant Fee</v>
          </cell>
          <cell r="E20">
            <v>0</v>
          </cell>
          <cell r="F20">
            <v>0</v>
          </cell>
          <cell r="G20">
            <v>0</v>
          </cell>
          <cell r="H20">
            <v>0</v>
          </cell>
          <cell r="I20">
            <v>0</v>
          </cell>
          <cell r="J20">
            <v>0</v>
          </cell>
          <cell r="K20">
            <v>0</v>
          </cell>
        </row>
        <row r="21">
          <cell r="C21" t="str">
            <v>Courier Charges - domestic</v>
          </cell>
          <cell r="E21">
            <v>0</v>
          </cell>
          <cell r="F21">
            <v>0</v>
          </cell>
          <cell r="G21">
            <v>0</v>
          </cell>
          <cell r="H21">
            <v>0</v>
          </cell>
          <cell r="I21">
            <v>0</v>
          </cell>
          <cell r="J21">
            <v>0</v>
          </cell>
          <cell r="K21">
            <v>0</v>
          </cell>
        </row>
        <row r="22">
          <cell r="C22" t="str">
            <v>Depreciation</v>
          </cell>
          <cell r="E22">
            <v>0</v>
          </cell>
          <cell r="F22">
            <v>0</v>
          </cell>
          <cell r="G22">
            <v>0</v>
          </cell>
          <cell r="H22">
            <v>0</v>
          </cell>
          <cell r="I22">
            <v>0</v>
          </cell>
          <cell r="J22">
            <v>0</v>
          </cell>
          <cell r="K22">
            <v>0</v>
          </cell>
        </row>
        <row r="23">
          <cell r="C23" t="str">
            <v>Director fees</v>
          </cell>
          <cell r="E23">
            <v>0</v>
          </cell>
          <cell r="F23">
            <v>0</v>
          </cell>
          <cell r="G23">
            <v>0</v>
          </cell>
          <cell r="H23">
            <v>0</v>
          </cell>
          <cell r="I23">
            <v>0</v>
          </cell>
          <cell r="J23">
            <v>0</v>
          </cell>
          <cell r="K23">
            <v>0</v>
          </cell>
        </row>
        <row r="24">
          <cell r="C24" t="str">
            <v>Donation/Gift</v>
          </cell>
          <cell r="E24">
            <v>0</v>
          </cell>
          <cell r="F24">
            <v>0</v>
          </cell>
          <cell r="G24">
            <v>0</v>
          </cell>
          <cell r="H24">
            <v>0</v>
          </cell>
          <cell r="I24">
            <v>0</v>
          </cell>
          <cell r="J24">
            <v>0</v>
          </cell>
          <cell r="K24">
            <v>0</v>
          </cell>
        </row>
        <row r="25">
          <cell r="C25" t="str">
            <v>Electricity &amp; water</v>
          </cell>
          <cell r="E25">
            <v>0</v>
          </cell>
          <cell r="F25">
            <v>0</v>
          </cell>
          <cell r="G25">
            <v>0</v>
          </cell>
          <cell r="H25">
            <v>0</v>
          </cell>
          <cell r="I25">
            <v>0</v>
          </cell>
          <cell r="J25">
            <v>0</v>
          </cell>
          <cell r="K25">
            <v>0</v>
          </cell>
        </row>
        <row r="26">
          <cell r="C26" t="str">
            <v>Employee Welfare</v>
          </cell>
          <cell r="E26">
            <v>0</v>
          </cell>
          <cell r="F26">
            <v>0</v>
          </cell>
          <cell r="G26">
            <v>0</v>
          </cell>
          <cell r="H26">
            <v>0</v>
          </cell>
          <cell r="I26">
            <v>0</v>
          </cell>
          <cell r="J26">
            <v>0</v>
          </cell>
          <cell r="K26">
            <v>0</v>
          </cell>
        </row>
        <row r="27">
          <cell r="C27" t="str">
            <v>Entertainment</v>
          </cell>
          <cell r="E27">
            <v>0</v>
          </cell>
          <cell r="F27">
            <v>0</v>
          </cell>
          <cell r="G27">
            <v>0</v>
          </cell>
          <cell r="H27">
            <v>0</v>
          </cell>
          <cell r="I27">
            <v>0</v>
          </cell>
          <cell r="J27">
            <v>0</v>
          </cell>
          <cell r="K27">
            <v>0</v>
          </cell>
        </row>
        <row r="28">
          <cell r="C28" t="str">
            <v>EPF - Admin</v>
          </cell>
          <cell r="E28">
            <v>0</v>
          </cell>
          <cell r="F28">
            <v>0</v>
          </cell>
          <cell r="G28">
            <v>0</v>
          </cell>
          <cell r="H28">
            <v>0</v>
          </cell>
          <cell r="I28">
            <v>0</v>
          </cell>
          <cell r="J28">
            <v>0</v>
          </cell>
          <cell r="K28">
            <v>0</v>
          </cell>
        </row>
        <row r="29">
          <cell r="C29" t="str">
            <v>Export Freight Charges</v>
          </cell>
          <cell r="E29">
            <v>0</v>
          </cell>
          <cell r="F29">
            <v>0</v>
          </cell>
          <cell r="G29">
            <v>0</v>
          </cell>
          <cell r="H29">
            <v>0</v>
          </cell>
          <cell r="I29">
            <v>0</v>
          </cell>
          <cell r="J29">
            <v>0</v>
          </cell>
          <cell r="K29">
            <v>0</v>
          </cell>
        </row>
        <row r="30">
          <cell r="C30" t="str">
            <v>General Insurance</v>
          </cell>
          <cell r="E30">
            <v>1113.8</v>
          </cell>
          <cell r="F30">
            <v>1113.8</v>
          </cell>
          <cell r="G30">
            <v>1113.8</v>
          </cell>
          <cell r="H30">
            <v>1113.8</v>
          </cell>
          <cell r="I30">
            <v>1113.8</v>
          </cell>
          <cell r="J30">
            <v>1113.8</v>
          </cell>
          <cell r="K30">
            <v>1113.8</v>
          </cell>
        </row>
        <row r="31">
          <cell r="C31" t="str">
            <v>House Rental For Employee</v>
          </cell>
          <cell r="E31">
            <v>0</v>
          </cell>
          <cell r="F31">
            <v>0</v>
          </cell>
          <cell r="G31">
            <v>0</v>
          </cell>
          <cell r="H31">
            <v>0</v>
          </cell>
          <cell r="I31">
            <v>0</v>
          </cell>
          <cell r="J31">
            <v>0</v>
          </cell>
          <cell r="K31">
            <v>0</v>
          </cell>
        </row>
        <row r="32">
          <cell r="C32" t="str">
            <v>HRDF - Admin</v>
          </cell>
          <cell r="E32">
            <v>0</v>
          </cell>
          <cell r="F32">
            <v>0</v>
          </cell>
          <cell r="G32">
            <v>0</v>
          </cell>
          <cell r="H32">
            <v>0</v>
          </cell>
          <cell r="I32">
            <v>0</v>
          </cell>
          <cell r="J32">
            <v>0</v>
          </cell>
          <cell r="K32">
            <v>0</v>
          </cell>
        </row>
        <row r="33">
          <cell r="C33" t="str">
            <v>Loss on disposal of Property,plant and equipment</v>
          </cell>
          <cell r="E33">
            <v>0</v>
          </cell>
          <cell r="F33">
            <v>0</v>
          </cell>
          <cell r="G33">
            <v>0</v>
          </cell>
          <cell r="H33">
            <v>0</v>
          </cell>
          <cell r="I33">
            <v>0</v>
          </cell>
          <cell r="J33">
            <v>0</v>
          </cell>
          <cell r="K33">
            <v>0</v>
          </cell>
        </row>
        <row r="34">
          <cell r="C34" t="str">
            <v>Loss on foreign exchange</v>
          </cell>
          <cell r="E34">
            <v>0</v>
          </cell>
          <cell r="F34">
            <v>0</v>
          </cell>
          <cell r="G34">
            <v>0</v>
          </cell>
          <cell r="H34">
            <v>0</v>
          </cell>
          <cell r="I34">
            <v>0</v>
          </cell>
          <cell r="J34">
            <v>0</v>
          </cell>
          <cell r="K34">
            <v>0</v>
          </cell>
        </row>
        <row r="35">
          <cell r="C35" t="str">
            <v>Meal Allowance - Admin</v>
          </cell>
          <cell r="E35">
            <v>0</v>
          </cell>
          <cell r="F35">
            <v>1300</v>
          </cell>
          <cell r="G35">
            <v>0</v>
          </cell>
          <cell r="H35">
            <v>1300</v>
          </cell>
          <cell r="I35">
            <v>2400</v>
          </cell>
          <cell r="J35">
            <v>0</v>
          </cell>
          <cell r="K35">
            <v>1800</v>
          </cell>
        </row>
        <row r="36">
          <cell r="C36" t="str">
            <v>Medical Fees - Admin</v>
          </cell>
          <cell r="E36">
            <v>0</v>
          </cell>
          <cell r="F36">
            <v>0</v>
          </cell>
          <cell r="G36">
            <v>0</v>
          </cell>
          <cell r="H36">
            <v>0</v>
          </cell>
          <cell r="I36">
            <v>0</v>
          </cell>
          <cell r="J36">
            <v>0</v>
          </cell>
          <cell r="K36">
            <v>0</v>
          </cell>
        </row>
        <row r="37">
          <cell r="C37" t="str">
            <v>Moving Cost</v>
          </cell>
          <cell r="E37">
            <v>0</v>
          </cell>
          <cell r="F37">
            <v>0</v>
          </cell>
          <cell r="G37">
            <v>0</v>
          </cell>
          <cell r="H37">
            <v>0</v>
          </cell>
          <cell r="I37">
            <v>0</v>
          </cell>
          <cell r="J37">
            <v>0</v>
          </cell>
          <cell r="K37">
            <v>0</v>
          </cell>
        </row>
        <row r="38">
          <cell r="C38" t="str">
            <v>Newspaper &amp; Periodical</v>
          </cell>
          <cell r="E38">
            <v>0</v>
          </cell>
          <cell r="F38">
            <v>0</v>
          </cell>
          <cell r="G38">
            <v>0</v>
          </cell>
          <cell r="H38">
            <v>0</v>
          </cell>
          <cell r="I38">
            <v>0</v>
          </cell>
          <cell r="J38">
            <v>0</v>
          </cell>
          <cell r="K38">
            <v>0</v>
          </cell>
        </row>
        <row r="39">
          <cell r="C39" t="str">
            <v>Office expenses</v>
          </cell>
          <cell r="E39">
            <v>0</v>
          </cell>
          <cell r="F39">
            <v>0</v>
          </cell>
          <cell r="G39">
            <v>0</v>
          </cell>
          <cell r="H39">
            <v>0</v>
          </cell>
          <cell r="I39">
            <v>0</v>
          </cell>
          <cell r="J39">
            <v>0</v>
          </cell>
          <cell r="K39">
            <v>0</v>
          </cell>
        </row>
        <row r="40">
          <cell r="C40" t="str">
            <v>Overtime - Admin</v>
          </cell>
          <cell r="E40">
            <v>0</v>
          </cell>
          <cell r="F40">
            <v>0</v>
          </cell>
          <cell r="G40">
            <v>0</v>
          </cell>
          <cell r="H40">
            <v>0</v>
          </cell>
          <cell r="I40">
            <v>0</v>
          </cell>
          <cell r="J40">
            <v>0</v>
          </cell>
          <cell r="K40">
            <v>0</v>
          </cell>
        </row>
        <row r="41">
          <cell r="C41" t="str">
            <v>Performance Incentive - Admin</v>
          </cell>
          <cell r="E41">
            <v>0</v>
          </cell>
          <cell r="F41">
            <v>0</v>
          </cell>
          <cell r="G41">
            <v>0</v>
          </cell>
          <cell r="H41">
            <v>0</v>
          </cell>
          <cell r="I41">
            <v>0</v>
          </cell>
          <cell r="J41">
            <v>0</v>
          </cell>
          <cell r="K41">
            <v>0</v>
          </cell>
        </row>
        <row r="42">
          <cell r="C42" t="str">
            <v>Petrol</v>
          </cell>
          <cell r="E42">
            <v>0</v>
          </cell>
          <cell r="F42">
            <v>80</v>
          </cell>
          <cell r="G42">
            <v>0</v>
          </cell>
          <cell r="H42">
            <v>80</v>
          </cell>
          <cell r="I42">
            <v>140</v>
          </cell>
          <cell r="J42">
            <v>0</v>
          </cell>
          <cell r="K42">
            <v>120</v>
          </cell>
        </row>
        <row r="43">
          <cell r="C43" t="str">
            <v>Postage &amp; Stamp Duty</v>
          </cell>
          <cell r="E43">
            <v>0</v>
          </cell>
          <cell r="F43">
            <v>0</v>
          </cell>
          <cell r="G43">
            <v>0</v>
          </cell>
          <cell r="H43">
            <v>0</v>
          </cell>
          <cell r="I43">
            <v>0</v>
          </cell>
          <cell r="J43">
            <v>0</v>
          </cell>
          <cell r="K43">
            <v>0</v>
          </cell>
        </row>
        <row r="44">
          <cell r="C44" t="str">
            <v>Preliminary &amp; preoperating expenses</v>
          </cell>
          <cell r="E44">
            <v>0</v>
          </cell>
          <cell r="F44">
            <v>0</v>
          </cell>
          <cell r="G44">
            <v>0</v>
          </cell>
          <cell r="H44">
            <v>0</v>
          </cell>
          <cell r="I44">
            <v>0</v>
          </cell>
          <cell r="J44">
            <v>0</v>
          </cell>
          <cell r="K44">
            <v>0</v>
          </cell>
        </row>
        <row r="45">
          <cell r="C45" t="str">
            <v>Printing &amp; Stationery</v>
          </cell>
          <cell r="E45">
            <v>0</v>
          </cell>
          <cell r="F45">
            <v>0</v>
          </cell>
          <cell r="G45">
            <v>0</v>
          </cell>
          <cell r="H45">
            <v>0</v>
          </cell>
          <cell r="I45">
            <v>11437.5</v>
          </cell>
          <cell r="J45">
            <v>912.5</v>
          </cell>
          <cell r="K45">
            <v>0</v>
          </cell>
        </row>
        <row r="46">
          <cell r="C46" t="str">
            <v>Professional Fee</v>
          </cell>
          <cell r="E46">
            <v>1996.18</v>
          </cell>
          <cell r="F46">
            <v>2093.07</v>
          </cell>
          <cell r="G46">
            <v>1961.81</v>
          </cell>
          <cell r="H46">
            <v>2862.64</v>
          </cell>
          <cell r="I46">
            <v>21785.71</v>
          </cell>
          <cell r="J46">
            <v>11832.18</v>
          </cell>
          <cell r="K46">
            <v>1994.23</v>
          </cell>
        </row>
        <row r="47">
          <cell r="C47" t="str">
            <v>Promotion expenses - export</v>
          </cell>
          <cell r="E47">
            <v>0</v>
          </cell>
          <cell r="F47">
            <v>0</v>
          </cell>
          <cell r="G47">
            <v>0</v>
          </cell>
          <cell r="H47">
            <v>0</v>
          </cell>
          <cell r="I47">
            <v>0</v>
          </cell>
          <cell r="J47">
            <v>0</v>
          </cell>
          <cell r="K47">
            <v>0</v>
          </cell>
        </row>
        <row r="48">
          <cell r="C48" t="str">
            <v>Provision for diminution in value</v>
          </cell>
          <cell r="E48">
            <v>0</v>
          </cell>
          <cell r="F48">
            <v>0</v>
          </cell>
          <cell r="G48">
            <v>0</v>
          </cell>
          <cell r="H48">
            <v>0</v>
          </cell>
          <cell r="I48">
            <v>0</v>
          </cell>
          <cell r="J48">
            <v>0</v>
          </cell>
          <cell r="K48">
            <v>0</v>
          </cell>
        </row>
        <row r="49">
          <cell r="C49" t="str">
            <v>Provision for doubtful debts</v>
          </cell>
          <cell r="E49">
            <v>0</v>
          </cell>
          <cell r="F49">
            <v>0</v>
          </cell>
          <cell r="G49">
            <v>0</v>
          </cell>
          <cell r="H49">
            <v>0</v>
          </cell>
          <cell r="I49">
            <v>0</v>
          </cell>
          <cell r="J49">
            <v>0</v>
          </cell>
          <cell r="K49">
            <v>0</v>
          </cell>
        </row>
        <row r="50">
          <cell r="C50" t="str">
            <v>Quit Rent</v>
          </cell>
          <cell r="E50">
            <v>0</v>
          </cell>
          <cell r="F50">
            <v>0</v>
          </cell>
          <cell r="G50">
            <v>0</v>
          </cell>
          <cell r="H50">
            <v>0</v>
          </cell>
          <cell r="I50">
            <v>0</v>
          </cell>
          <cell r="J50">
            <v>0</v>
          </cell>
          <cell r="K50">
            <v>0</v>
          </cell>
        </row>
        <row r="51">
          <cell r="C51" t="str">
            <v>Recruitment Expenses</v>
          </cell>
          <cell r="E51">
            <v>0</v>
          </cell>
          <cell r="F51">
            <v>0</v>
          </cell>
          <cell r="G51">
            <v>0</v>
          </cell>
          <cell r="H51">
            <v>0</v>
          </cell>
          <cell r="I51">
            <v>0</v>
          </cell>
          <cell r="J51">
            <v>0</v>
          </cell>
          <cell r="K51">
            <v>0</v>
          </cell>
        </row>
        <row r="52">
          <cell r="C52" t="str">
            <v>Rental of Fixed Assets</v>
          </cell>
          <cell r="E52">
            <v>0</v>
          </cell>
          <cell r="F52">
            <v>0</v>
          </cell>
          <cell r="G52">
            <v>0</v>
          </cell>
          <cell r="H52">
            <v>0</v>
          </cell>
          <cell r="I52">
            <v>0</v>
          </cell>
          <cell r="J52">
            <v>0</v>
          </cell>
          <cell r="K52">
            <v>0</v>
          </cell>
        </row>
        <row r="53">
          <cell r="C53" t="str">
            <v>Provision for slow moving stock</v>
          </cell>
          <cell r="E53">
            <v>0</v>
          </cell>
          <cell r="F53">
            <v>0</v>
          </cell>
          <cell r="G53">
            <v>0</v>
          </cell>
          <cell r="H53">
            <v>0</v>
          </cell>
          <cell r="I53">
            <v>0</v>
          </cell>
          <cell r="J53">
            <v>0</v>
          </cell>
          <cell r="K53">
            <v>0</v>
          </cell>
        </row>
        <row r="54">
          <cell r="C54" t="str">
            <v>Road Tax</v>
          </cell>
          <cell r="E54">
            <v>0</v>
          </cell>
          <cell r="F54">
            <v>0</v>
          </cell>
          <cell r="G54">
            <v>0</v>
          </cell>
          <cell r="H54">
            <v>0</v>
          </cell>
          <cell r="I54">
            <v>0</v>
          </cell>
          <cell r="J54">
            <v>0</v>
          </cell>
          <cell r="K54">
            <v>0</v>
          </cell>
        </row>
        <row r="55">
          <cell r="C55" t="str">
            <v>Salaries - Admin</v>
          </cell>
          <cell r="E55">
            <v>0</v>
          </cell>
          <cell r="F55">
            <v>0</v>
          </cell>
          <cell r="G55">
            <v>0</v>
          </cell>
          <cell r="H55">
            <v>0</v>
          </cell>
          <cell r="I55">
            <v>0</v>
          </cell>
          <cell r="J55">
            <v>0</v>
          </cell>
          <cell r="K55">
            <v>0</v>
          </cell>
        </row>
        <row r="56">
          <cell r="C56" t="str">
            <v>Sales Tax</v>
          </cell>
          <cell r="E56">
            <v>0</v>
          </cell>
          <cell r="F56">
            <v>0</v>
          </cell>
          <cell r="G56">
            <v>0</v>
          </cell>
          <cell r="H56">
            <v>0</v>
          </cell>
          <cell r="I56">
            <v>0</v>
          </cell>
          <cell r="J56">
            <v>0</v>
          </cell>
          <cell r="K56">
            <v>0</v>
          </cell>
        </row>
        <row r="57">
          <cell r="C57" t="str">
            <v>Secretarial/Filling Fee</v>
          </cell>
          <cell r="E57">
            <v>735</v>
          </cell>
          <cell r="F57">
            <v>779.4</v>
          </cell>
          <cell r="G57">
            <v>2007.6</v>
          </cell>
          <cell r="H57">
            <v>735</v>
          </cell>
          <cell r="I57">
            <v>2310.8</v>
          </cell>
          <cell r="J57">
            <v>4315.75</v>
          </cell>
          <cell r="K57">
            <v>735</v>
          </cell>
        </row>
        <row r="58">
          <cell r="C58" t="str">
            <v>Security Charges</v>
          </cell>
          <cell r="E58">
            <v>0</v>
          </cell>
          <cell r="F58">
            <v>0</v>
          </cell>
          <cell r="G58">
            <v>0</v>
          </cell>
          <cell r="H58">
            <v>0</v>
          </cell>
          <cell r="I58">
            <v>0</v>
          </cell>
          <cell r="J58">
            <v>0</v>
          </cell>
          <cell r="K58">
            <v>0</v>
          </cell>
        </row>
        <row r="59">
          <cell r="C59" t="str">
            <v>Seminar Expenses</v>
          </cell>
          <cell r="E59">
            <v>0</v>
          </cell>
          <cell r="F59">
            <v>0</v>
          </cell>
          <cell r="G59">
            <v>0</v>
          </cell>
          <cell r="H59">
            <v>0</v>
          </cell>
          <cell r="I59">
            <v>0</v>
          </cell>
          <cell r="J59">
            <v>0</v>
          </cell>
          <cell r="K59">
            <v>0</v>
          </cell>
        </row>
        <row r="60">
          <cell r="C60" t="str">
            <v>SOCSO - Admin</v>
          </cell>
          <cell r="E60">
            <v>0</v>
          </cell>
          <cell r="F60">
            <v>0</v>
          </cell>
          <cell r="G60">
            <v>0</v>
          </cell>
          <cell r="H60">
            <v>0</v>
          </cell>
          <cell r="I60">
            <v>0</v>
          </cell>
          <cell r="J60">
            <v>0</v>
          </cell>
          <cell r="K60">
            <v>0</v>
          </cell>
        </row>
        <row r="61">
          <cell r="C61" t="str">
            <v>Sport Club Subscription </v>
          </cell>
          <cell r="E61">
            <v>0</v>
          </cell>
          <cell r="F61">
            <v>0</v>
          </cell>
          <cell r="G61">
            <v>0</v>
          </cell>
          <cell r="H61">
            <v>0</v>
          </cell>
          <cell r="I61">
            <v>0</v>
          </cell>
          <cell r="J61">
            <v>0</v>
          </cell>
          <cell r="K61">
            <v>0</v>
          </cell>
        </row>
        <row r="62">
          <cell r="C62" t="str">
            <v>Staff Training</v>
          </cell>
          <cell r="E62">
            <v>0</v>
          </cell>
          <cell r="F62">
            <v>0</v>
          </cell>
          <cell r="G62">
            <v>0</v>
          </cell>
          <cell r="H62">
            <v>0</v>
          </cell>
          <cell r="I62">
            <v>0</v>
          </cell>
          <cell r="J62">
            <v>0</v>
          </cell>
          <cell r="K62">
            <v>0</v>
          </cell>
        </row>
        <row r="63">
          <cell r="C63" t="str">
            <v>Subcription Fee</v>
          </cell>
          <cell r="E63">
            <v>0</v>
          </cell>
          <cell r="F63">
            <v>0</v>
          </cell>
          <cell r="G63">
            <v>0</v>
          </cell>
          <cell r="H63">
            <v>0</v>
          </cell>
          <cell r="I63">
            <v>0</v>
          </cell>
          <cell r="J63">
            <v>0</v>
          </cell>
          <cell r="K63">
            <v>0</v>
          </cell>
        </row>
        <row r="64">
          <cell r="C64" t="str">
            <v>Sundry Expenses</v>
          </cell>
          <cell r="E64">
            <v>0</v>
          </cell>
          <cell r="F64">
            <v>0</v>
          </cell>
          <cell r="G64">
            <v>0</v>
          </cell>
          <cell r="H64">
            <v>0</v>
          </cell>
          <cell r="I64">
            <v>0</v>
          </cell>
          <cell r="J64">
            <v>1881.88</v>
          </cell>
          <cell r="K64">
            <v>0</v>
          </cell>
        </row>
        <row r="65">
          <cell r="C65" t="str">
            <v>Telephone, Telefax &amp; Handphone</v>
          </cell>
          <cell r="E65">
            <v>0</v>
          </cell>
          <cell r="F65">
            <v>0</v>
          </cell>
          <cell r="G65">
            <v>0</v>
          </cell>
          <cell r="H65">
            <v>0</v>
          </cell>
          <cell r="I65">
            <v>0</v>
          </cell>
          <cell r="J65">
            <v>0</v>
          </cell>
          <cell r="K65">
            <v>0</v>
          </cell>
        </row>
        <row r="66">
          <cell r="C66" t="str">
            <v>Transportation Charges</v>
          </cell>
          <cell r="E66">
            <v>0</v>
          </cell>
          <cell r="F66">
            <v>0</v>
          </cell>
          <cell r="G66">
            <v>0</v>
          </cell>
          <cell r="H66">
            <v>0</v>
          </cell>
          <cell r="I66">
            <v>0</v>
          </cell>
          <cell r="J66">
            <v>0</v>
          </cell>
          <cell r="K66">
            <v>0</v>
          </cell>
        </row>
        <row r="67">
          <cell r="C67" t="str">
            <v>Travelling Expenses</v>
          </cell>
          <cell r="E67">
            <v>0</v>
          </cell>
          <cell r="F67">
            <v>0</v>
          </cell>
          <cell r="G67">
            <v>0</v>
          </cell>
          <cell r="H67">
            <v>0</v>
          </cell>
          <cell r="I67">
            <v>0</v>
          </cell>
          <cell r="J67">
            <v>1911.6</v>
          </cell>
          <cell r="K67">
            <v>0</v>
          </cell>
        </row>
        <row r="68">
          <cell r="C68" t="str">
            <v>Upkeep of Building</v>
          </cell>
          <cell r="E68">
            <v>0</v>
          </cell>
          <cell r="F68">
            <v>0</v>
          </cell>
          <cell r="G68">
            <v>0</v>
          </cell>
          <cell r="H68">
            <v>0</v>
          </cell>
          <cell r="I68">
            <v>0</v>
          </cell>
          <cell r="J68">
            <v>0</v>
          </cell>
          <cell r="K68">
            <v>0</v>
          </cell>
        </row>
        <row r="69">
          <cell r="C69" t="str">
            <v>Upkeep Of Motor Vehicle</v>
          </cell>
          <cell r="E69">
            <v>0</v>
          </cell>
          <cell r="F69">
            <v>0</v>
          </cell>
          <cell r="G69">
            <v>0</v>
          </cell>
          <cell r="H69">
            <v>0</v>
          </cell>
          <cell r="I69">
            <v>0</v>
          </cell>
          <cell r="J69">
            <v>0</v>
          </cell>
          <cell r="K69">
            <v>0</v>
          </cell>
        </row>
        <row r="70">
          <cell r="C70" t="str">
            <v>Upkeep Of Office Equipment</v>
          </cell>
          <cell r="E70">
            <v>0</v>
          </cell>
          <cell r="F70">
            <v>0</v>
          </cell>
          <cell r="G70">
            <v>0</v>
          </cell>
          <cell r="H70">
            <v>0</v>
          </cell>
          <cell r="I70">
            <v>0</v>
          </cell>
          <cell r="J70">
            <v>0</v>
          </cell>
          <cell r="K70">
            <v>0</v>
          </cell>
        </row>
        <row r="71">
          <cell r="C71" t="str">
            <v>Upkeep of Plant &amp; Machinery</v>
          </cell>
          <cell r="E71">
            <v>0</v>
          </cell>
          <cell r="F71">
            <v>0</v>
          </cell>
          <cell r="G71">
            <v>0</v>
          </cell>
          <cell r="H71">
            <v>0</v>
          </cell>
          <cell r="I71">
            <v>0</v>
          </cell>
          <cell r="J71">
            <v>0</v>
          </cell>
          <cell r="K71">
            <v>0</v>
          </cell>
        </row>
        <row r="72">
          <cell r="C72" t="str">
            <v>Vehicle Insurance</v>
          </cell>
          <cell r="E72">
            <v>0</v>
          </cell>
          <cell r="F72">
            <v>0</v>
          </cell>
          <cell r="G72">
            <v>0</v>
          </cell>
          <cell r="H72">
            <v>0</v>
          </cell>
          <cell r="I72">
            <v>0</v>
          </cell>
          <cell r="J72">
            <v>0</v>
          </cell>
          <cell r="K72">
            <v>0</v>
          </cell>
        </row>
        <row r="73">
          <cell r="C73" t="str">
            <v>Workers Transportation</v>
          </cell>
          <cell r="E73">
            <v>0</v>
          </cell>
          <cell r="F73">
            <v>0</v>
          </cell>
          <cell r="G73">
            <v>0</v>
          </cell>
          <cell r="H73">
            <v>0</v>
          </cell>
          <cell r="I73">
            <v>0</v>
          </cell>
          <cell r="J73">
            <v>0</v>
          </cell>
          <cell r="K73">
            <v>0</v>
          </cell>
        </row>
        <row r="74">
          <cell r="C74" t="str">
            <v>Impairment loss ( invest in STC )</v>
          </cell>
          <cell r="E74">
            <v>0</v>
          </cell>
          <cell r="F74">
            <v>0</v>
          </cell>
          <cell r="G74">
            <v>0</v>
          </cell>
          <cell r="H74">
            <v>0</v>
          </cell>
          <cell r="I74">
            <v>0</v>
          </cell>
          <cell r="J74">
            <v>0</v>
          </cell>
          <cell r="K74">
            <v>0</v>
          </cell>
        </row>
        <row r="75">
          <cell r="E75">
            <v>4758.33</v>
          </cell>
          <cell r="F75">
            <v>7707.119999999999</v>
          </cell>
          <cell r="G75">
            <v>5916.5599999999995</v>
          </cell>
          <cell r="H75">
            <v>8434.789999999999</v>
          </cell>
          <cell r="I75">
            <v>47431.41</v>
          </cell>
          <cell r="J75">
            <v>31101.06</v>
          </cell>
          <cell r="K75">
            <v>6609.88</v>
          </cell>
          <cell r="L75">
            <v>0</v>
          </cell>
          <cell r="M75">
            <v>0</v>
          </cell>
          <cell r="N75">
            <v>0</v>
          </cell>
          <cell r="O75">
            <v>0</v>
          </cell>
        </row>
        <row r="77">
          <cell r="C77" t="str">
            <v>MARKETING &amp; DISTRIBUTION EXPENSES</v>
          </cell>
          <cell r="E77">
            <v>0</v>
          </cell>
          <cell r="F77">
            <v>0</v>
          </cell>
          <cell r="G77">
            <v>0</v>
          </cell>
          <cell r="H77">
            <v>0</v>
          </cell>
          <cell r="I77">
            <v>0</v>
          </cell>
          <cell r="J77">
            <v>0</v>
          </cell>
          <cell r="K77">
            <v>0</v>
          </cell>
          <cell r="L77">
            <v>0</v>
          </cell>
          <cell r="M77">
            <v>0</v>
          </cell>
          <cell r="N77">
            <v>0</v>
          </cell>
          <cell r="O77">
            <v>0</v>
          </cell>
        </row>
        <row r="79">
          <cell r="C79" t="str">
            <v>FINANCE EXPENSES</v>
          </cell>
          <cell r="E79">
            <v>0</v>
          </cell>
          <cell r="F79">
            <v>0</v>
          </cell>
          <cell r="G79">
            <v>0</v>
          </cell>
          <cell r="H79">
            <v>0</v>
          </cell>
          <cell r="I79">
            <v>0</v>
          </cell>
          <cell r="J79">
            <v>0</v>
          </cell>
          <cell r="K79">
            <v>0</v>
          </cell>
          <cell r="L79">
            <v>0</v>
          </cell>
          <cell r="M79">
            <v>0</v>
          </cell>
          <cell r="N79">
            <v>0</v>
          </cell>
          <cell r="O79">
            <v>0</v>
          </cell>
        </row>
        <row r="80">
          <cell r="E80">
            <v>4758.33</v>
          </cell>
          <cell r="F80">
            <v>7707.119999999999</v>
          </cell>
          <cell r="G80">
            <v>5916.5599999999995</v>
          </cell>
          <cell r="H80">
            <v>8434.789999999999</v>
          </cell>
          <cell r="I80">
            <v>47431.41</v>
          </cell>
          <cell r="J80">
            <v>31101.06</v>
          </cell>
          <cell r="K80">
            <v>6609.88</v>
          </cell>
          <cell r="L80">
            <v>0</v>
          </cell>
          <cell r="M80">
            <v>0</v>
          </cell>
          <cell r="N80">
            <v>0</v>
          </cell>
          <cell r="O8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R70"/>
  <sheetViews>
    <sheetView showGridLines="0" workbookViewId="0" topLeftCell="A1">
      <pane ySplit="6" topLeftCell="BM31" activePane="bottomLeft" state="frozen"/>
      <selection pane="topLeft" activeCell="A1" sqref="A1"/>
      <selection pane="bottomLeft" activeCell="E48" sqref="E48"/>
    </sheetView>
  </sheetViews>
  <sheetFormatPr defaultColWidth="9.140625" defaultRowHeight="12.75" outlineLevelRow="1" outlineLevelCol="1"/>
  <cols>
    <col min="1" max="1" width="4.28125" style="0" customWidth="1"/>
    <col min="2" max="2" width="3.28125" style="0" customWidth="1"/>
    <col min="3" max="3" width="38.7109375" style="0" customWidth="1"/>
    <col min="4" max="7" width="14.7109375" style="0" customWidth="1"/>
    <col min="9" max="18" width="6.57421875" style="0" hidden="1" customWidth="1" outlineLevel="1"/>
    <col min="19" max="19" width="9.140625" style="0" customWidth="1" collapsed="1"/>
  </cols>
  <sheetData>
    <row r="1" spans="1:6" ht="12.75">
      <c r="A1" s="3" t="s">
        <v>26</v>
      </c>
      <c r="B1" s="1"/>
      <c r="C1" s="1"/>
      <c r="D1" s="1"/>
      <c r="E1" s="1"/>
      <c r="F1" s="1"/>
    </row>
    <row r="2" spans="1:6" ht="12.75">
      <c r="A2" s="3" t="s">
        <v>29</v>
      </c>
      <c r="B2" s="1"/>
      <c r="C2" s="1"/>
      <c r="D2" s="1"/>
      <c r="E2" s="1"/>
      <c r="F2" s="1"/>
    </row>
    <row r="3" spans="1:6" ht="12.75">
      <c r="A3" s="3"/>
      <c r="B3" s="1"/>
      <c r="C3" s="1"/>
      <c r="D3" s="1"/>
      <c r="E3" s="1"/>
      <c r="F3" s="1"/>
    </row>
    <row r="4" spans="1:6" ht="12.75">
      <c r="A4" s="1" t="s">
        <v>30</v>
      </c>
      <c r="B4" s="1"/>
      <c r="C4" s="1"/>
      <c r="D4" s="1"/>
      <c r="E4" s="1"/>
      <c r="F4" s="1"/>
    </row>
    <row r="5" spans="1:6" ht="12.75">
      <c r="A5" s="1"/>
      <c r="B5" s="1"/>
      <c r="C5" s="1"/>
      <c r="D5" s="1"/>
      <c r="E5" s="1"/>
      <c r="F5" s="1"/>
    </row>
    <row r="6" spans="1:6" ht="12.75">
      <c r="A6" s="1" t="s">
        <v>31</v>
      </c>
      <c r="B6" s="1"/>
      <c r="C6" s="1"/>
      <c r="D6" s="1"/>
      <c r="E6" s="1"/>
      <c r="F6" s="19">
        <v>40390</v>
      </c>
    </row>
    <row r="7" ht="12.75">
      <c r="D7" s="20"/>
    </row>
    <row r="8" spans="1:7" ht="12.75">
      <c r="A8" s="1" t="s">
        <v>32</v>
      </c>
      <c r="B8" s="1"/>
      <c r="C8" s="1"/>
      <c r="D8" s="21"/>
      <c r="E8" s="20"/>
      <c r="F8" s="20"/>
      <c r="G8" s="20"/>
    </row>
    <row r="9" spans="1:3" ht="9" customHeight="1">
      <c r="A9" s="1"/>
      <c r="B9" s="1"/>
      <c r="C9" s="1"/>
    </row>
    <row r="10" spans="1:4" ht="12.75">
      <c r="A10" s="1" t="s">
        <v>33</v>
      </c>
      <c r="B10" s="1"/>
      <c r="C10" s="1"/>
      <c r="D10" s="22">
        <v>40482</v>
      </c>
    </row>
    <row r="11" spans="1:3" ht="9" customHeight="1">
      <c r="A11" s="1"/>
      <c r="B11" s="1"/>
      <c r="C11" s="1"/>
    </row>
    <row r="12" spans="1:3" ht="12.75">
      <c r="A12" s="1" t="s">
        <v>34</v>
      </c>
      <c r="B12" s="1"/>
      <c r="C12" s="1"/>
    </row>
    <row r="13" spans="1:3" ht="9" customHeight="1">
      <c r="A13" s="1"/>
      <c r="B13" s="1"/>
      <c r="C13" s="1"/>
    </row>
    <row r="14" spans="1:3" ht="12.75">
      <c r="A14" s="1" t="s">
        <v>35</v>
      </c>
      <c r="B14" s="1"/>
      <c r="C14" s="1"/>
    </row>
    <row r="15" spans="1:3" ht="9" customHeight="1">
      <c r="A15" s="1"/>
      <c r="B15" s="1"/>
      <c r="C15" s="1"/>
    </row>
    <row r="16" spans="1:3" ht="12.75">
      <c r="A16" s="1" t="s">
        <v>36</v>
      </c>
      <c r="B16" s="1"/>
      <c r="C16" s="1"/>
    </row>
    <row r="17" spans="1:3" ht="12.75">
      <c r="A17" s="1"/>
      <c r="B17" s="1"/>
      <c r="C17" s="1"/>
    </row>
    <row r="18" spans="1:3" ht="12.75">
      <c r="A18" s="1"/>
      <c r="B18" s="1"/>
      <c r="C18" s="1"/>
    </row>
    <row r="19" spans="1:3" ht="12.75">
      <c r="A19" s="1" t="s">
        <v>37</v>
      </c>
      <c r="B19" s="1"/>
      <c r="C19" s="1"/>
    </row>
    <row r="21" ht="12.75">
      <c r="D21" t="s">
        <v>38</v>
      </c>
    </row>
    <row r="22" ht="12.75">
      <c r="D22" s="23">
        <f>F6</f>
        <v>40390</v>
      </c>
    </row>
    <row r="24" spans="1:7" ht="12.75">
      <c r="A24" s="24"/>
      <c r="B24" s="25"/>
      <c r="C24" s="25"/>
      <c r="D24" s="16" t="s">
        <v>39</v>
      </c>
      <c r="E24" s="16"/>
      <c r="F24" s="16" t="s">
        <v>40</v>
      </c>
      <c r="G24" s="16"/>
    </row>
    <row r="25" spans="1:7" s="14" customFormat="1" ht="11.25">
      <c r="A25" s="26"/>
      <c r="B25" s="27"/>
      <c r="C25" s="27"/>
      <c r="D25" s="28" t="s">
        <v>41</v>
      </c>
      <c r="E25" s="28" t="s">
        <v>42</v>
      </c>
      <c r="F25" s="28" t="s">
        <v>41</v>
      </c>
      <c r="G25" s="28" t="s">
        <v>42</v>
      </c>
    </row>
    <row r="26" spans="1:7" s="14" customFormat="1" ht="11.25">
      <c r="A26" s="26"/>
      <c r="B26" s="27"/>
      <c r="C26" s="27"/>
      <c r="D26" s="28" t="s">
        <v>43</v>
      </c>
      <c r="E26" s="28" t="s">
        <v>43</v>
      </c>
      <c r="F26" s="28" t="s">
        <v>43</v>
      </c>
      <c r="G26" s="28" t="s">
        <v>43</v>
      </c>
    </row>
    <row r="27" spans="1:7" s="14" customFormat="1" ht="11.25">
      <c r="A27" s="26"/>
      <c r="B27" s="27"/>
      <c r="C27" s="27"/>
      <c r="D27" s="28" t="s">
        <v>44</v>
      </c>
      <c r="E27" s="28" t="s">
        <v>45</v>
      </c>
      <c r="F27" s="28" t="s">
        <v>46</v>
      </c>
      <c r="G27" s="28" t="s">
        <v>45</v>
      </c>
    </row>
    <row r="28" spans="1:7" s="14" customFormat="1" ht="11.25">
      <c r="A28" s="26"/>
      <c r="B28" s="27"/>
      <c r="C28" s="27"/>
      <c r="D28" s="28"/>
      <c r="E28" s="28" t="s">
        <v>44</v>
      </c>
      <c r="F28" s="28"/>
      <c r="G28" s="28" t="s">
        <v>47</v>
      </c>
    </row>
    <row r="29" spans="1:7" s="14" customFormat="1" ht="11.25">
      <c r="A29" s="26"/>
      <c r="B29" s="27"/>
      <c r="C29" s="27"/>
      <c r="D29" s="29">
        <v>40390</v>
      </c>
      <c r="E29" s="29">
        <v>40025</v>
      </c>
      <c r="F29" s="29">
        <f>D29</f>
        <v>40390</v>
      </c>
      <c r="G29" s="29">
        <f>E29</f>
        <v>40025</v>
      </c>
    </row>
    <row r="30" spans="1:7" s="14" customFormat="1" ht="11.25">
      <c r="A30" s="30"/>
      <c r="B30" s="31"/>
      <c r="C30" s="31"/>
      <c r="D30" s="32" t="s">
        <v>48</v>
      </c>
      <c r="E30" s="32" t="s">
        <v>48</v>
      </c>
      <c r="F30" s="32" t="s">
        <v>48</v>
      </c>
      <c r="G30" s="32" t="s">
        <v>48</v>
      </c>
    </row>
    <row r="31" spans="1:7" ht="12.75">
      <c r="A31" s="24">
        <v>1</v>
      </c>
      <c r="B31" s="33"/>
      <c r="C31" s="34" t="s">
        <v>6</v>
      </c>
      <c r="D31" s="6">
        <f>SCI!C10</f>
        <v>6676</v>
      </c>
      <c r="E31" s="6">
        <f>SCI!D10</f>
        <v>5450</v>
      </c>
      <c r="F31" s="6">
        <f>SCI!E10</f>
        <v>16750</v>
      </c>
      <c r="G31" s="6">
        <f>SCI!F10</f>
        <v>12928</v>
      </c>
    </row>
    <row r="32" spans="1:7" ht="12.75">
      <c r="A32" s="35"/>
      <c r="B32" s="36"/>
      <c r="C32" s="37"/>
      <c r="D32" s="38"/>
      <c r="E32" s="38"/>
      <c r="F32" s="38"/>
      <c r="G32" s="38"/>
    </row>
    <row r="33" spans="1:7" ht="12.75">
      <c r="A33" s="39">
        <v>2</v>
      </c>
      <c r="B33" s="40"/>
      <c r="C33" s="34" t="s">
        <v>49</v>
      </c>
      <c r="D33" s="6">
        <f>SCI!C16</f>
        <v>761</v>
      </c>
      <c r="E33" s="6">
        <f>SCI!D16</f>
        <v>287</v>
      </c>
      <c r="F33" s="6">
        <f>SCI!E16</f>
        <v>167</v>
      </c>
      <c r="G33" s="6">
        <f>SCI!F16</f>
        <v>-773</v>
      </c>
    </row>
    <row r="34" spans="1:7" ht="12.75">
      <c r="A34" s="35"/>
      <c r="B34" s="36"/>
      <c r="C34" s="37"/>
      <c r="D34" s="38"/>
      <c r="E34" s="38"/>
      <c r="F34" s="38"/>
      <c r="G34" s="38"/>
    </row>
    <row r="35" spans="1:7" ht="12.75">
      <c r="A35" s="39">
        <v>3</v>
      </c>
      <c r="B35" s="40"/>
      <c r="C35" s="34" t="s">
        <v>50</v>
      </c>
      <c r="D35" s="6">
        <f>SCI!C18</f>
        <v>707</v>
      </c>
      <c r="E35" s="6">
        <f>SCI!D18</f>
        <v>452</v>
      </c>
      <c r="F35" s="6">
        <f>SCI!E18</f>
        <v>183</v>
      </c>
      <c r="G35" s="6">
        <f>SCI!F18</f>
        <v>-700</v>
      </c>
    </row>
    <row r="36" spans="1:7" ht="12.75">
      <c r="A36" s="35"/>
      <c r="B36" s="36"/>
      <c r="C36" s="37"/>
      <c r="D36" s="38"/>
      <c r="E36" s="38"/>
      <c r="F36" s="38"/>
      <c r="G36" s="38"/>
    </row>
    <row r="37" spans="1:7" ht="12.75">
      <c r="A37" s="39">
        <v>4</v>
      </c>
      <c r="B37" s="40"/>
      <c r="C37" s="34" t="s">
        <v>51</v>
      </c>
      <c r="D37" s="6">
        <f>SCI!C28</f>
        <v>758</v>
      </c>
      <c r="E37" s="6">
        <f>SCI!D28</f>
        <v>476</v>
      </c>
      <c r="F37" s="6">
        <f>SCI!E28</f>
        <v>262</v>
      </c>
      <c r="G37" s="6">
        <f>SCI!F28</f>
        <v>-651</v>
      </c>
    </row>
    <row r="38" spans="1:7" ht="12.75">
      <c r="A38" s="35"/>
      <c r="B38" s="36"/>
      <c r="C38" s="37"/>
      <c r="D38" s="38"/>
      <c r="E38" s="38"/>
      <c r="F38" s="38"/>
      <c r="G38" s="38"/>
    </row>
    <row r="39" spans="1:7" ht="12.75">
      <c r="A39" s="39">
        <v>5</v>
      </c>
      <c r="B39" s="40"/>
      <c r="C39" s="34" t="s">
        <v>52</v>
      </c>
      <c r="D39" s="41"/>
      <c r="E39" s="41"/>
      <c r="F39" s="41"/>
      <c r="G39" s="41"/>
    </row>
    <row r="40" spans="1:7" ht="12.75">
      <c r="A40" s="35"/>
      <c r="B40" s="36"/>
      <c r="C40" s="34" t="s">
        <v>53</v>
      </c>
      <c r="D40" s="42">
        <f>SCI!C39</f>
        <v>2.0133590891011</v>
      </c>
      <c r="E40" s="42">
        <f>SCI!D39</f>
        <v>1.26</v>
      </c>
      <c r="F40" s="42">
        <f>SCI!E39</f>
        <v>0.6959103975520953</v>
      </c>
      <c r="G40" s="42">
        <f>SCI!F39</f>
        <v>-1.73</v>
      </c>
    </row>
    <row r="41" spans="1:7" ht="12.75">
      <c r="A41" s="39">
        <v>6</v>
      </c>
      <c r="B41" s="34"/>
      <c r="C41" s="43" t="s">
        <v>54</v>
      </c>
      <c r="D41" s="44"/>
      <c r="E41" s="45">
        <v>0</v>
      </c>
      <c r="F41" s="46">
        <v>0</v>
      </c>
      <c r="G41" s="46">
        <v>0</v>
      </c>
    </row>
    <row r="42" spans="1:7" ht="12.75">
      <c r="A42" s="39"/>
      <c r="B42" s="34"/>
      <c r="C42" s="47" t="s">
        <v>55</v>
      </c>
      <c r="D42" s="44"/>
      <c r="E42" s="45"/>
      <c r="F42" s="46"/>
      <c r="G42" s="46"/>
    </row>
    <row r="43" spans="1:7" ht="12.75">
      <c r="A43" s="35"/>
      <c r="B43" s="37"/>
      <c r="C43" s="48" t="s">
        <v>56</v>
      </c>
      <c r="D43" s="49">
        <v>0</v>
      </c>
      <c r="E43" s="50">
        <v>0</v>
      </c>
      <c r="F43" s="49">
        <v>0</v>
      </c>
      <c r="G43" s="42">
        <v>0</v>
      </c>
    </row>
    <row r="44" spans="1:3" ht="12.75">
      <c r="A44" t="s">
        <v>57</v>
      </c>
      <c r="B44" t="s">
        <v>57</v>
      </c>
      <c r="C44" t="s">
        <v>57</v>
      </c>
    </row>
    <row r="45" spans="1:7" ht="12.75">
      <c r="A45" s="24"/>
      <c r="B45" s="25"/>
      <c r="C45" s="33"/>
      <c r="D45" s="51" t="s">
        <v>58</v>
      </c>
      <c r="E45" s="52"/>
      <c r="F45" s="51" t="s">
        <v>59</v>
      </c>
      <c r="G45" s="52"/>
    </row>
    <row r="46" spans="1:7" ht="12.75">
      <c r="A46" s="35"/>
      <c r="B46" s="37"/>
      <c r="C46" s="36"/>
      <c r="D46" s="53" t="s">
        <v>27</v>
      </c>
      <c r="E46" s="54"/>
      <c r="F46" s="53" t="s">
        <v>60</v>
      </c>
      <c r="G46" s="54"/>
    </row>
    <row r="47" spans="1:7" ht="12.75">
      <c r="A47" s="24"/>
      <c r="B47" s="33"/>
      <c r="C47" s="40"/>
      <c r="D47" s="34"/>
      <c r="E47" s="40"/>
      <c r="F47" s="34"/>
      <c r="G47" s="40"/>
    </row>
    <row r="48" spans="1:7" ht="12.75">
      <c r="A48" s="39">
        <v>7</v>
      </c>
      <c r="B48" s="40"/>
      <c r="C48" s="55" t="s">
        <v>61</v>
      </c>
      <c r="D48" s="34"/>
      <c r="E48" s="56">
        <f>SFP!H68</f>
        <v>1.32653271276896</v>
      </c>
      <c r="F48" s="57"/>
      <c r="G48" s="56">
        <v>1.3280201548400634</v>
      </c>
    </row>
    <row r="49" spans="1:7" ht="12.75">
      <c r="A49" s="35"/>
      <c r="B49" s="36"/>
      <c r="C49" s="58" t="s">
        <v>62</v>
      </c>
      <c r="D49" s="37"/>
      <c r="E49" s="36"/>
      <c r="F49" s="37"/>
      <c r="G49" s="59"/>
    </row>
    <row r="50" spans="1:7" ht="12.75">
      <c r="A50" s="35"/>
      <c r="B50" s="37"/>
      <c r="C50" s="37"/>
      <c r="D50" s="37"/>
      <c r="E50" s="37"/>
      <c r="F50" s="37"/>
      <c r="G50" s="36"/>
    </row>
    <row r="52" spans="1:7" ht="12.75" hidden="1" outlineLevel="1">
      <c r="A52" s="1" t="s">
        <v>63</v>
      </c>
      <c r="D52" s="16" t="s">
        <v>39</v>
      </c>
      <c r="E52" s="16"/>
      <c r="F52" s="16" t="s">
        <v>40</v>
      </c>
      <c r="G52" s="16"/>
    </row>
    <row r="53" spans="4:8" s="4" customFormat="1" ht="11.25" hidden="1" outlineLevel="1">
      <c r="D53" s="28" t="s">
        <v>41</v>
      </c>
      <c r="E53" s="28" t="s">
        <v>42</v>
      </c>
      <c r="F53" s="28" t="s">
        <v>41</v>
      </c>
      <c r="G53" s="28" t="s">
        <v>42</v>
      </c>
      <c r="H53" s="60"/>
    </row>
    <row r="54" spans="4:13" s="4" customFormat="1" ht="12.75" hidden="1" outlineLevel="1">
      <c r="D54" s="28" t="s">
        <v>43</v>
      </c>
      <c r="E54" s="28" t="s">
        <v>43</v>
      </c>
      <c r="F54" s="28" t="s">
        <v>43</v>
      </c>
      <c r="G54" s="28" t="s">
        <v>43</v>
      </c>
      <c r="H54" s="60"/>
      <c r="I54"/>
      <c r="J54"/>
      <c r="K54"/>
      <c r="L54"/>
      <c r="M54"/>
    </row>
    <row r="55" spans="4:13" s="4" customFormat="1" ht="12.75" hidden="1" outlineLevel="1">
      <c r="D55" s="28" t="s">
        <v>44</v>
      </c>
      <c r="E55" s="28" t="s">
        <v>45</v>
      </c>
      <c r="F55" s="28" t="s">
        <v>46</v>
      </c>
      <c r="G55" s="28" t="s">
        <v>45</v>
      </c>
      <c r="H55" s="60"/>
      <c r="I55"/>
      <c r="J55"/>
      <c r="K55"/>
      <c r="L55"/>
      <c r="M55"/>
    </row>
    <row r="56" spans="4:13" s="4" customFormat="1" ht="12.75" hidden="1" outlineLevel="1">
      <c r="D56" s="28"/>
      <c r="E56" s="28" t="s">
        <v>44</v>
      </c>
      <c r="F56" s="28"/>
      <c r="G56" s="28" t="s">
        <v>47</v>
      </c>
      <c r="H56" s="27"/>
      <c r="I56"/>
      <c r="J56"/>
      <c r="K56"/>
      <c r="L56"/>
      <c r="M56"/>
    </row>
    <row r="57" spans="4:18" s="4" customFormat="1" ht="12.75" hidden="1" outlineLevel="1">
      <c r="D57" s="29">
        <v>40390</v>
      </c>
      <c r="E57" s="29">
        <v>40025</v>
      </c>
      <c r="F57" s="29">
        <f>D57</f>
        <v>40390</v>
      </c>
      <c r="G57" s="29">
        <f>E57</f>
        <v>40025</v>
      </c>
      <c r="H57" s="27"/>
      <c r="I57" s="61" t="s">
        <v>10</v>
      </c>
      <c r="J57" s="62"/>
      <c r="K57" s="62"/>
      <c r="L57" s="62"/>
      <c r="M57" s="63"/>
      <c r="N57" s="64" t="s">
        <v>5</v>
      </c>
      <c r="O57" s="65"/>
      <c r="P57" s="65"/>
      <c r="Q57" s="65"/>
      <c r="R57" s="66"/>
    </row>
    <row r="58" spans="4:18" s="4" customFormat="1" ht="11.25" hidden="1" outlineLevel="1">
      <c r="D58" s="32" t="s">
        <v>48</v>
      </c>
      <c r="E58" s="32" t="s">
        <v>48</v>
      </c>
      <c r="F58" s="32" t="s">
        <v>48</v>
      </c>
      <c r="G58" s="32" t="s">
        <v>48</v>
      </c>
      <c r="H58" s="27"/>
      <c r="I58" s="12" t="s">
        <v>1</v>
      </c>
      <c r="J58" s="12" t="s">
        <v>2</v>
      </c>
      <c r="K58" s="12" t="s">
        <v>3</v>
      </c>
      <c r="L58" s="12" t="s">
        <v>4</v>
      </c>
      <c r="M58" s="12" t="s">
        <v>0</v>
      </c>
      <c r="N58" s="12" t="s">
        <v>1</v>
      </c>
      <c r="O58" s="12" t="s">
        <v>2</v>
      </c>
      <c r="P58" s="12" t="s">
        <v>3</v>
      </c>
      <c r="Q58" s="12" t="s">
        <v>4</v>
      </c>
      <c r="R58" s="12" t="s">
        <v>0</v>
      </c>
    </row>
    <row r="59" spans="1:18" ht="12.75" hidden="1" outlineLevel="1">
      <c r="A59" s="24">
        <v>1</v>
      </c>
      <c r="B59" s="33"/>
      <c r="C59" s="67" t="s">
        <v>64</v>
      </c>
      <c r="D59" s="6">
        <f>F59-I59-J59</f>
        <v>71.16559931200004</v>
      </c>
      <c r="E59" s="6">
        <f>G59-N59-O59</f>
        <v>35</v>
      </c>
      <c r="F59" s="6">
        <v>199.16559931200004</v>
      </c>
      <c r="G59" s="6">
        <v>133</v>
      </c>
      <c r="I59" s="67">
        <v>66</v>
      </c>
      <c r="J59" s="67">
        <v>62</v>
      </c>
      <c r="K59" s="67">
        <v>71</v>
      </c>
      <c r="L59" s="67"/>
      <c r="M59" s="67">
        <f>SUM(I59:L59)</f>
        <v>199</v>
      </c>
      <c r="N59" s="67">
        <v>65</v>
      </c>
      <c r="O59" s="67">
        <v>33</v>
      </c>
      <c r="P59" s="67">
        <v>35</v>
      </c>
      <c r="Q59" s="67">
        <v>65</v>
      </c>
      <c r="R59" s="67">
        <f>SUM(N59:Q59)</f>
        <v>198</v>
      </c>
    </row>
    <row r="60" spans="1:18" ht="12.75" hidden="1" outlineLevel="1">
      <c r="A60" s="35"/>
      <c r="B60" s="36"/>
      <c r="C60" s="37"/>
      <c r="D60" s="38"/>
      <c r="E60" s="38"/>
      <c r="F60" s="38"/>
      <c r="G60" s="38"/>
      <c r="I60" s="68"/>
      <c r="J60" s="68"/>
      <c r="K60" s="68"/>
      <c r="L60" s="68"/>
      <c r="M60" s="68"/>
      <c r="N60" s="68"/>
      <c r="O60" s="68"/>
      <c r="P60" s="68"/>
      <c r="Q60" s="68"/>
      <c r="R60" s="68"/>
    </row>
    <row r="61" spans="1:18" ht="12.75" hidden="1" outlineLevel="1">
      <c r="A61" s="39">
        <v>2</v>
      </c>
      <c r="B61" s="40"/>
      <c r="C61" s="34" t="s">
        <v>65</v>
      </c>
      <c r="D61" s="6">
        <f>F61-I61-J61</f>
        <v>55.760779606</v>
      </c>
      <c r="E61" s="6">
        <f>G61-N61-O61</f>
        <v>41</v>
      </c>
      <c r="F61" s="6">
        <v>110.760779606</v>
      </c>
      <c r="G61" s="6">
        <v>143</v>
      </c>
      <c r="I61" s="41">
        <v>34</v>
      </c>
      <c r="J61" s="41">
        <f>55-I61</f>
        <v>21</v>
      </c>
      <c r="K61" s="41">
        <v>56</v>
      </c>
      <c r="L61" s="41"/>
      <c r="M61" s="67">
        <f>SUM(I61:L61)</f>
        <v>111</v>
      </c>
      <c r="N61" s="41">
        <v>60</v>
      </c>
      <c r="O61" s="41">
        <v>42</v>
      </c>
      <c r="P61" s="41">
        <v>41</v>
      </c>
      <c r="Q61" s="41">
        <v>37</v>
      </c>
      <c r="R61" s="67">
        <f>SUM(N61:Q61)</f>
        <v>180</v>
      </c>
    </row>
    <row r="62" spans="1:18" ht="12.75" hidden="1" outlineLevel="1">
      <c r="A62" s="35"/>
      <c r="B62" s="36"/>
      <c r="C62" s="37"/>
      <c r="D62" s="38"/>
      <c r="E62" s="38"/>
      <c r="F62" s="38"/>
      <c r="G62" s="38"/>
      <c r="I62" s="68"/>
      <c r="J62" s="68"/>
      <c r="K62" s="68"/>
      <c r="L62" s="68"/>
      <c r="M62" s="68"/>
      <c r="N62" s="68"/>
      <c r="O62" s="68"/>
      <c r="P62" s="68"/>
      <c r="Q62" s="68"/>
      <c r="R62" s="68"/>
    </row>
    <row r="63" ht="12.75" hidden="1" outlineLevel="1">
      <c r="H63" s="69"/>
    </row>
    <row r="64" ht="12.75" collapsed="1">
      <c r="H64" s="70"/>
    </row>
    <row r="65" ht="12.75">
      <c r="H65" s="70"/>
    </row>
    <row r="66" ht="12.75">
      <c r="H66" s="70"/>
    </row>
    <row r="67" ht="12.75">
      <c r="H67" s="70"/>
    </row>
    <row r="68" ht="12.75">
      <c r="H68" s="10"/>
    </row>
    <row r="69" ht="12.75">
      <c r="H69" s="10"/>
    </row>
    <row r="70" ht="12.75">
      <c r="H70" s="10"/>
    </row>
  </sheetData>
  <sheetProtection password="C763" sheet="1" objects="1" scenarios="1"/>
  <mergeCells count="6">
    <mergeCell ref="I57:M57"/>
    <mergeCell ref="N57:R57"/>
    <mergeCell ref="D45:E45"/>
    <mergeCell ref="D46:E46"/>
    <mergeCell ref="F45:G45"/>
    <mergeCell ref="F46:G46"/>
  </mergeCells>
  <dataValidations count="1">
    <dataValidation type="list" allowBlank="1" showInputMessage="1" showErrorMessage="1" sqref="D8">
      <formula1>$D$56:$D$59</formula1>
    </dataValidation>
  </dataValidations>
  <printOptions/>
  <pageMargins left="0.7" right="0.2" top="0.49" bottom="0" header="0.2" footer="0.5"/>
  <pageSetup fitToHeight="1" fitToWidth="1" horizontalDpi="600" verticalDpi="600" orientation="portrait" paperSize="9" scale="91" r:id="rId3"/>
  <legacyDrawing r:id="rId2"/>
</worksheet>
</file>

<file path=xl/worksheets/sheet2.xml><?xml version="1.0" encoding="utf-8"?>
<worksheet xmlns="http://schemas.openxmlformats.org/spreadsheetml/2006/main" xmlns:r="http://schemas.openxmlformats.org/officeDocument/2006/relationships">
  <sheetPr>
    <tabColor indexed="51"/>
    <pageSetUpPr fitToPage="1"/>
  </sheetPr>
  <dimension ref="A1:F45"/>
  <sheetViews>
    <sheetView tabSelected="1" zoomScale="115" zoomScaleNormal="115"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outlineLevelRow="1"/>
  <cols>
    <col min="1" max="1" width="38.421875" style="0" customWidth="1"/>
    <col min="2" max="2" width="4.57421875" style="0" customWidth="1"/>
    <col min="3" max="6" width="12.421875" style="0" customWidth="1"/>
    <col min="7" max="9" width="11.421875" style="0" customWidth="1"/>
  </cols>
  <sheetData>
    <row r="1" spans="1:2" ht="12.75" outlineLevel="1">
      <c r="A1" s="3" t="s">
        <v>26</v>
      </c>
      <c r="B1" s="3"/>
    </row>
    <row r="2" spans="1:2" ht="12.75" outlineLevel="1">
      <c r="A2" s="5" t="s">
        <v>66</v>
      </c>
      <c r="B2" s="1"/>
    </row>
    <row r="3" spans="1:2" ht="12.75" outlineLevel="1">
      <c r="A3" s="5" t="s">
        <v>67</v>
      </c>
      <c r="B3" s="1"/>
    </row>
    <row r="4" ht="12.75" outlineLevel="1"/>
    <row r="5" spans="3:6" ht="12.75">
      <c r="C5" s="72" t="s">
        <v>68</v>
      </c>
      <c r="D5" s="73"/>
      <c r="E5" s="72" t="s">
        <v>69</v>
      </c>
      <c r="F5" s="73"/>
    </row>
    <row r="6" spans="3:6" ht="12.75">
      <c r="C6" s="74" t="s">
        <v>70</v>
      </c>
      <c r="D6" s="75"/>
      <c r="E6" s="74" t="s">
        <v>71</v>
      </c>
      <c r="F6" s="75"/>
    </row>
    <row r="7" spans="3:6" ht="12.75">
      <c r="C7" s="76">
        <v>40390</v>
      </c>
      <c r="D7" s="76">
        <v>40025</v>
      </c>
      <c r="E7" s="76">
        <f>C7</f>
        <v>40390</v>
      </c>
      <c r="F7" s="76">
        <f>D7</f>
        <v>40025</v>
      </c>
    </row>
    <row r="8" spans="3:6" ht="12.75">
      <c r="C8" s="77" t="s">
        <v>48</v>
      </c>
      <c r="D8" s="77" t="s">
        <v>48</v>
      </c>
      <c r="E8" s="77" t="s">
        <v>48</v>
      </c>
      <c r="F8" s="77" t="s">
        <v>48</v>
      </c>
    </row>
    <row r="9" spans="3:6" ht="6" customHeight="1">
      <c r="C9" s="41"/>
      <c r="D9" s="41"/>
      <c r="E9" s="41"/>
      <c r="F9" s="41"/>
    </row>
    <row r="10" spans="1:6" ht="12.75">
      <c r="A10" s="5" t="s">
        <v>6</v>
      </c>
      <c r="B10" t="s">
        <v>73</v>
      </c>
      <c r="C10" s="6">
        <v>6676</v>
      </c>
      <c r="D10" s="6">
        <v>5450</v>
      </c>
      <c r="E10" s="6">
        <v>16750</v>
      </c>
      <c r="F10" s="6">
        <v>12928</v>
      </c>
    </row>
    <row r="11" spans="1:6" ht="12.75">
      <c r="A11" t="s">
        <v>74</v>
      </c>
      <c r="C11" s="6">
        <v>-6151</v>
      </c>
      <c r="D11" s="6">
        <v>-5447</v>
      </c>
      <c r="E11" s="6">
        <v>-17078</v>
      </c>
      <c r="F11" s="6">
        <v>-14346</v>
      </c>
    </row>
    <row r="12" spans="1:6" ht="12.75">
      <c r="A12" t="s">
        <v>7</v>
      </c>
      <c r="C12" s="6">
        <v>300</v>
      </c>
      <c r="D12" s="6">
        <v>280</v>
      </c>
      <c r="E12" s="6">
        <v>599</v>
      </c>
      <c r="F12" s="6">
        <v>738</v>
      </c>
    </row>
    <row r="13" spans="1:6" ht="12.75">
      <c r="A13" t="s">
        <v>8</v>
      </c>
      <c r="C13" s="6">
        <v>-11</v>
      </c>
      <c r="D13" s="6">
        <v>0</v>
      </c>
      <c r="E13" s="6">
        <v>0</v>
      </c>
      <c r="F13" s="6">
        <v>0</v>
      </c>
    </row>
    <row r="14" spans="1:6" ht="12.75">
      <c r="A14" t="s">
        <v>75</v>
      </c>
      <c r="C14" s="6">
        <v>3</v>
      </c>
      <c r="D14" s="6">
        <v>45</v>
      </c>
      <c r="E14" s="6">
        <v>7</v>
      </c>
      <c r="F14" s="6">
        <v>50</v>
      </c>
    </row>
    <row r="15" spans="1:6" ht="12.75">
      <c r="A15" t="s">
        <v>76</v>
      </c>
      <c r="C15" s="6">
        <v>-56</v>
      </c>
      <c r="D15" s="6">
        <v>-41</v>
      </c>
      <c r="E15" s="6">
        <v>-111</v>
      </c>
      <c r="F15" s="6">
        <v>-143</v>
      </c>
    </row>
    <row r="16" spans="1:6" ht="12.75">
      <c r="A16" s="1" t="s">
        <v>77</v>
      </c>
      <c r="B16" s="1" t="s">
        <v>78</v>
      </c>
      <c r="C16" s="7">
        <v>761</v>
      </c>
      <c r="D16" s="7">
        <v>287</v>
      </c>
      <c r="E16" s="7">
        <v>167</v>
      </c>
      <c r="F16" s="7">
        <v>-773</v>
      </c>
    </row>
    <row r="17" spans="1:6" ht="12.75">
      <c r="A17" t="s">
        <v>79</v>
      </c>
      <c r="B17" t="s">
        <v>80</v>
      </c>
      <c r="C17" s="6">
        <v>-54</v>
      </c>
      <c r="D17" s="6">
        <v>165</v>
      </c>
      <c r="E17" s="6">
        <v>16</v>
      </c>
      <c r="F17" s="6">
        <v>73</v>
      </c>
    </row>
    <row r="18" spans="1:6" ht="12.75">
      <c r="A18" s="5" t="s">
        <v>81</v>
      </c>
      <c r="B18" s="5"/>
      <c r="C18" s="78">
        <v>707</v>
      </c>
      <c r="D18" s="78">
        <v>452</v>
      </c>
      <c r="E18" s="78">
        <v>183</v>
      </c>
      <c r="F18" s="78">
        <v>-700</v>
      </c>
    </row>
    <row r="19" spans="1:6" ht="12.75">
      <c r="A19" s="1" t="s">
        <v>82</v>
      </c>
      <c r="C19" s="6"/>
      <c r="D19" s="6"/>
      <c r="E19" s="6"/>
      <c r="F19" s="6"/>
    </row>
    <row r="20" spans="1:6" ht="12.75">
      <c r="A20" s="79" t="s">
        <v>83</v>
      </c>
      <c r="C20" s="6">
        <v>80</v>
      </c>
      <c r="D20" s="6">
        <v>0</v>
      </c>
      <c r="E20" s="6">
        <v>39</v>
      </c>
      <c r="F20" s="6">
        <v>0</v>
      </c>
    </row>
    <row r="21" spans="1:6" ht="12.75">
      <c r="A21" s="79" t="s">
        <v>84</v>
      </c>
      <c r="C21" s="6">
        <v>120</v>
      </c>
      <c r="D21" s="6">
        <v>0</v>
      </c>
      <c r="E21" s="6">
        <v>99</v>
      </c>
      <c r="F21" s="6">
        <v>0</v>
      </c>
    </row>
    <row r="22" spans="1:6" ht="12.75" hidden="1" outlineLevel="1">
      <c r="A22" s="79" t="s">
        <v>85</v>
      </c>
      <c r="C22" s="6">
        <v>0</v>
      </c>
      <c r="D22" s="6">
        <v>0</v>
      </c>
      <c r="E22" s="6">
        <v>0</v>
      </c>
      <c r="F22" s="6">
        <v>0</v>
      </c>
    </row>
    <row r="23" spans="1:6" ht="12.75" collapsed="1">
      <c r="A23" s="1" t="s">
        <v>86</v>
      </c>
      <c r="C23" s="17">
        <v>200</v>
      </c>
      <c r="D23" s="17">
        <v>0</v>
      </c>
      <c r="E23" s="80">
        <v>138</v>
      </c>
      <c r="F23" s="17">
        <v>0</v>
      </c>
    </row>
    <row r="24" spans="1:6" ht="13.5" thickBot="1">
      <c r="A24" s="1" t="s">
        <v>87</v>
      </c>
      <c r="C24" s="81">
        <v>907</v>
      </c>
      <c r="D24" s="81">
        <v>452</v>
      </c>
      <c r="E24" s="81">
        <v>321</v>
      </c>
      <c r="F24" s="81">
        <v>-700</v>
      </c>
    </row>
    <row r="25" spans="3:6" ht="13.5" thickTop="1">
      <c r="C25" s="6"/>
      <c r="D25" s="6"/>
      <c r="E25" s="6"/>
      <c r="F25" s="6"/>
    </row>
    <row r="26" spans="3:6" ht="12.75">
      <c r="C26" s="6"/>
      <c r="D26" s="6"/>
      <c r="E26" s="6"/>
      <c r="F26" s="6"/>
    </row>
    <row r="27" spans="1:6" ht="12.75">
      <c r="A27" s="1" t="s">
        <v>88</v>
      </c>
      <c r="B27" s="1"/>
      <c r="C27" s="6"/>
      <c r="D27" s="6"/>
      <c r="E27" s="6"/>
      <c r="F27" s="6"/>
    </row>
    <row r="28" spans="1:6" ht="12.75">
      <c r="A28" s="79" t="s">
        <v>89</v>
      </c>
      <c r="C28" s="6">
        <v>758</v>
      </c>
      <c r="D28" s="6">
        <v>476</v>
      </c>
      <c r="E28" s="6">
        <v>262</v>
      </c>
      <c r="F28" s="6">
        <v>-651</v>
      </c>
    </row>
    <row r="29" spans="1:6" ht="12.75">
      <c r="A29" s="79" t="s">
        <v>90</v>
      </c>
      <c r="C29" s="6">
        <v>-51</v>
      </c>
      <c r="D29" s="6">
        <v>-24</v>
      </c>
      <c r="E29" s="6">
        <v>-79</v>
      </c>
      <c r="F29" s="6">
        <v>-49</v>
      </c>
    </row>
    <row r="30" spans="3:6" ht="13.5" thickBot="1">
      <c r="C30" s="82">
        <v>707</v>
      </c>
      <c r="D30" s="82">
        <v>452</v>
      </c>
      <c r="E30" s="82">
        <v>183</v>
      </c>
      <c r="F30" s="82">
        <v>-700</v>
      </c>
    </row>
    <row r="31" spans="3:6" ht="13.5" thickTop="1">
      <c r="C31" s="83" t="s">
        <v>226</v>
      </c>
      <c r="D31" s="84" t="s">
        <v>226</v>
      </c>
      <c r="E31" s="84" t="s">
        <v>226</v>
      </c>
      <c r="F31" s="84" t="s">
        <v>226</v>
      </c>
    </row>
    <row r="32" spans="1:6" ht="12.75">
      <c r="A32" s="1" t="s">
        <v>91</v>
      </c>
      <c r="B32" s="1"/>
      <c r="C32" s="6"/>
      <c r="D32" s="6"/>
      <c r="E32" s="6"/>
      <c r="F32" s="6"/>
    </row>
    <row r="33" spans="1:6" ht="12.75">
      <c r="A33" s="79" t="s">
        <v>89</v>
      </c>
      <c r="C33" s="6">
        <v>898</v>
      </c>
      <c r="D33" s="6">
        <v>476</v>
      </c>
      <c r="E33" s="6">
        <v>359</v>
      </c>
      <c r="F33" s="6">
        <v>-651</v>
      </c>
    </row>
    <row r="34" spans="1:6" ht="12.75">
      <c r="A34" s="79" t="s">
        <v>90</v>
      </c>
      <c r="C34" s="6">
        <v>9</v>
      </c>
      <c r="D34" s="6">
        <v>-24</v>
      </c>
      <c r="E34" s="6">
        <v>-38</v>
      </c>
      <c r="F34" s="6">
        <v>-49</v>
      </c>
    </row>
    <row r="35" spans="3:6" ht="13.5" thickBot="1">
      <c r="C35" s="81">
        <v>907</v>
      </c>
      <c r="D35" s="81">
        <v>452</v>
      </c>
      <c r="E35" s="81">
        <v>321</v>
      </c>
      <c r="F35" s="81">
        <v>-700</v>
      </c>
    </row>
    <row r="36" spans="3:6" ht="13.5" thickTop="1">
      <c r="C36" s="84" t="s">
        <v>226</v>
      </c>
      <c r="D36" s="84" t="s">
        <v>226</v>
      </c>
      <c r="E36" s="84" t="s">
        <v>226</v>
      </c>
      <c r="F36" s="84" t="s">
        <v>226</v>
      </c>
    </row>
    <row r="37" spans="1:6" ht="12.75">
      <c r="A37" s="1" t="s">
        <v>92</v>
      </c>
      <c r="B37" t="s">
        <v>93</v>
      </c>
      <c r="C37" s="41"/>
      <c r="D37" s="41"/>
      <c r="E37" s="41"/>
      <c r="F37" s="41"/>
    </row>
    <row r="38" spans="1:6" ht="12.75">
      <c r="A38" s="1" t="s">
        <v>94</v>
      </c>
      <c r="B38" s="1"/>
      <c r="C38" s="85"/>
      <c r="D38" s="85"/>
      <c r="E38" s="85"/>
      <c r="F38" s="85"/>
    </row>
    <row r="39" spans="1:6" ht="12.75">
      <c r="A39" t="s">
        <v>95</v>
      </c>
      <c r="C39" s="86">
        <v>2.0133590891011</v>
      </c>
      <c r="D39" s="86">
        <v>1.26</v>
      </c>
      <c r="E39" s="86">
        <v>0.6959103975520953</v>
      </c>
      <c r="F39" s="86">
        <v>-1.73</v>
      </c>
    </row>
    <row r="40" spans="1:6" s="87" customFormat="1" ht="12.75">
      <c r="A40" s="87" t="s">
        <v>96</v>
      </c>
      <c r="C40" s="88" t="s">
        <v>9</v>
      </c>
      <c r="D40" s="88" t="s">
        <v>9</v>
      </c>
      <c r="E40" s="88" t="s">
        <v>9</v>
      </c>
      <c r="F40" s="88" t="s">
        <v>9</v>
      </c>
    </row>
    <row r="41" spans="3:6" ht="12.75">
      <c r="C41" s="87"/>
      <c r="D41" s="87"/>
      <c r="E41" s="87"/>
      <c r="F41" s="87"/>
    </row>
    <row r="43" ht="12.75">
      <c r="A43" t="s">
        <v>97</v>
      </c>
    </row>
    <row r="44" ht="12.75">
      <c r="A44" t="s">
        <v>98</v>
      </c>
    </row>
    <row r="45" ht="12.75">
      <c r="A45" t="s">
        <v>99</v>
      </c>
    </row>
  </sheetData>
  <sheetProtection password="C763" sheet="1" objects="1" scenarios="1"/>
  <mergeCells count="4">
    <mergeCell ref="C5:D5"/>
    <mergeCell ref="E5:F5"/>
    <mergeCell ref="E6:F6"/>
    <mergeCell ref="C6:D6"/>
  </mergeCells>
  <conditionalFormatting sqref="C36:F36">
    <cfRule type="expression" priority="1" dxfId="0" stopIfTrue="1">
      <formula>C$36=0</formula>
    </cfRule>
  </conditionalFormatting>
  <conditionalFormatting sqref="D31:F31">
    <cfRule type="expression" priority="2" dxfId="0" stopIfTrue="1">
      <formula>D$31=0</formula>
    </cfRule>
  </conditionalFormatting>
  <conditionalFormatting sqref="C31">
    <cfRule type="expression" priority="3" dxfId="1" stopIfTrue="1">
      <formula>C$31=0</formula>
    </cfRule>
  </conditionalFormatting>
  <printOptions/>
  <pageMargins left="0.79" right="0.35" top="0.68" bottom="0.56" header="0.5" footer="0.27"/>
  <pageSetup blackAndWhite="1" fitToHeight="1" fitToWidth="1" horizontalDpi="600" verticalDpi="600" orientation="portrait" paperSize="9" r:id="rId3"/>
  <headerFooter alignWithMargins="0">
    <oddFooter>&amp;C&amp;D &amp;T</oddFooter>
  </headerFooter>
  <legacyDrawing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N73"/>
  <sheetViews>
    <sheetView view="pageBreakPreview" zoomScaleSheetLayoutView="100" workbookViewId="0" topLeftCell="A1">
      <pane xSplit="4"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outlineLevelRow="1" outlineLevelCol="1"/>
  <cols>
    <col min="1" max="1" width="1.57421875" style="0" customWidth="1"/>
    <col min="2" max="2" width="1.8515625" style="0" customWidth="1"/>
    <col min="3" max="3" width="40.8515625" style="0" customWidth="1"/>
    <col min="4" max="4" width="4.8515625" style="10" bestFit="1" customWidth="1"/>
    <col min="5" max="5" width="15.421875" style="0" hidden="1" customWidth="1" outlineLevel="1"/>
    <col min="6" max="6" width="14.00390625" style="0" hidden="1" customWidth="1" outlineLevel="1"/>
    <col min="7" max="7" width="13.00390625" style="0" hidden="1" customWidth="1" outlineLevel="1"/>
    <col min="8" max="8" width="17.00390625" style="0" bestFit="1" customWidth="1" collapsed="1"/>
    <col min="9" max="9" width="1.57421875" style="0" customWidth="1"/>
    <col min="10" max="10" width="16.57421875" style="0" hidden="1" customWidth="1" outlineLevel="1"/>
    <col min="11" max="11" width="14.140625" style="0" hidden="1" customWidth="1" outlineLevel="1"/>
    <col min="12" max="12" width="17.8515625" style="0" customWidth="1" collapsed="1"/>
    <col min="13" max="13" width="9.421875" style="0" hidden="1" customWidth="1" outlineLevel="1"/>
    <col min="14" max="14" width="0" style="0" hidden="1" customWidth="1" outlineLevel="1"/>
    <col min="15" max="15" width="9.140625" style="0" customWidth="1" collapsed="1"/>
  </cols>
  <sheetData>
    <row r="1" spans="1:14" ht="12.75">
      <c r="A1" s="3" t="s">
        <v>26</v>
      </c>
      <c r="B1" s="34"/>
      <c r="C1" s="34"/>
      <c r="D1" s="69"/>
      <c r="L1" s="89">
        <f>IF($H$64&lt;&gt;0,"NOT BALANCE","")</f>
      </c>
      <c r="N1" s="71" t="s">
        <v>100</v>
      </c>
    </row>
    <row r="2" spans="1:12" ht="12.75">
      <c r="A2" s="90" t="s">
        <v>101</v>
      </c>
      <c r="B2" s="34"/>
      <c r="C2" s="34"/>
      <c r="D2" s="69"/>
      <c r="L2" s="89"/>
    </row>
    <row r="3" spans="1:4" ht="12.75">
      <c r="A3" s="90" t="s">
        <v>67</v>
      </c>
      <c r="B3" s="34"/>
      <c r="C3" s="34"/>
      <c r="D3" s="69"/>
    </row>
    <row r="4" spans="1:12" ht="12.75">
      <c r="A4" s="34"/>
      <c r="B4" s="34"/>
      <c r="D4" s="69"/>
      <c r="E4" s="10" t="s">
        <v>102</v>
      </c>
      <c r="F4" s="91" t="s">
        <v>103</v>
      </c>
      <c r="G4" s="10" t="s">
        <v>104</v>
      </c>
      <c r="H4" s="10" t="s">
        <v>105</v>
      </c>
      <c r="I4" s="10"/>
      <c r="J4" s="10" t="s">
        <v>106</v>
      </c>
      <c r="K4" s="10" t="s">
        <v>107</v>
      </c>
      <c r="L4" s="10" t="s">
        <v>108</v>
      </c>
    </row>
    <row r="5" spans="5:11" ht="12.75">
      <c r="E5" s="10" t="s">
        <v>109</v>
      </c>
      <c r="F5" s="10"/>
      <c r="G5" s="10" t="s">
        <v>110</v>
      </c>
      <c r="H5" s="10" t="s">
        <v>111</v>
      </c>
      <c r="I5" s="10"/>
      <c r="J5" s="10" t="s">
        <v>112</v>
      </c>
      <c r="K5" s="10"/>
    </row>
    <row r="6" spans="5:12" ht="12.75">
      <c r="E6" s="10" t="s">
        <v>113</v>
      </c>
      <c r="F6" s="10"/>
      <c r="G6" s="10"/>
      <c r="H6" s="10" t="s">
        <v>114</v>
      </c>
      <c r="I6" s="10"/>
      <c r="J6" s="10" t="s">
        <v>115</v>
      </c>
      <c r="K6" s="10"/>
      <c r="L6" s="10" t="s">
        <v>116</v>
      </c>
    </row>
    <row r="7" spans="5:12" ht="12.75">
      <c r="E7" s="92">
        <v>40390</v>
      </c>
      <c r="F7" s="92"/>
      <c r="G7" s="92"/>
      <c r="H7" s="92">
        <v>40390</v>
      </c>
      <c r="I7" s="13"/>
      <c r="J7" s="92">
        <v>40117</v>
      </c>
      <c r="K7" s="92"/>
      <c r="L7" s="11">
        <v>40117</v>
      </c>
    </row>
    <row r="8" spans="5:14" ht="12.75">
      <c r="E8" s="10" t="s">
        <v>117</v>
      </c>
      <c r="F8" s="10"/>
      <c r="G8" s="10"/>
      <c r="H8" s="10" t="s">
        <v>117</v>
      </c>
      <c r="I8" s="10"/>
      <c r="J8" s="10" t="s">
        <v>118</v>
      </c>
      <c r="K8" s="13" t="s">
        <v>119</v>
      </c>
      <c r="L8" s="10" t="s">
        <v>118</v>
      </c>
      <c r="M8" s="93" t="s">
        <v>19</v>
      </c>
      <c r="N8" s="93"/>
    </row>
    <row r="9" spans="4:14" ht="12.75">
      <c r="D9" s="10" t="s">
        <v>11</v>
      </c>
      <c r="E9" s="10" t="s">
        <v>48</v>
      </c>
      <c r="F9" s="10" t="s">
        <v>48</v>
      </c>
      <c r="G9" s="10" t="s">
        <v>48</v>
      </c>
      <c r="H9" s="10" t="s">
        <v>48</v>
      </c>
      <c r="I9" s="10"/>
      <c r="J9" s="10" t="s">
        <v>48</v>
      </c>
      <c r="K9" s="10"/>
      <c r="L9" s="10" t="s">
        <v>48</v>
      </c>
      <c r="M9" s="10" t="s">
        <v>48</v>
      </c>
      <c r="N9" s="10" t="s">
        <v>22</v>
      </c>
    </row>
    <row r="10" spans="2:4" ht="12.75">
      <c r="B10" s="1" t="s">
        <v>120</v>
      </c>
      <c r="C10" s="1"/>
      <c r="D10" s="13"/>
    </row>
    <row r="11" spans="2:4" ht="12.75">
      <c r="B11" s="1"/>
      <c r="C11" s="1"/>
      <c r="D11" s="13"/>
    </row>
    <row r="12" spans="2:4" ht="12.75">
      <c r="B12" s="1" t="s">
        <v>121</v>
      </c>
      <c r="C12" s="1"/>
      <c r="D12" s="13"/>
    </row>
    <row r="13" spans="3:14" ht="12.75">
      <c r="C13" t="s">
        <v>12</v>
      </c>
      <c r="D13" s="10" t="s">
        <v>122</v>
      </c>
      <c r="E13" s="94">
        <v>18513</v>
      </c>
      <c r="F13" s="94"/>
      <c r="G13" s="94"/>
      <c r="H13" s="94">
        <f>SUM(E13:G13)</f>
        <v>18513</v>
      </c>
      <c r="I13" s="94"/>
      <c r="J13" s="94">
        <v>16140</v>
      </c>
      <c r="K13" s="94">
        <v>2012</v>
      </c>
      <c r="L13" s="94">
        <f>SUM(J13:K13)</f>
        <v>18152</v>
      </c>
      <c r="M13" s="95">
        <f aca="true" t="shared" si="0" ref="M13:M21">H13-L13</f>
        <v>361</v>
      </c>
      <c r="N13" s="15">
        <f aca="true" t="shared" si="1" ref="N13:N21">M13/L13</f>
        <v>0.01988761568973116</v>
      </c>
    </row>
    <row r="14" spans="3:14" ht="12.75">
      <c r="C14" t="s">
        <v>14</v>
      </c>
      <c r="E14" s="94">
        <v>14492</v>
      </c>
      <c r="F14" s="94"/>
      <c r="G14" s="94"/>
      <c r="H14" s="94">
        <f>SUM(E14:G14)</f>
        <v>14492</v>
      </c>
      <c r="I14" s="94"/>
      <c r="J14" s="94">
        <v>14624</v>
      </c>
      <c r="K14" s="94"/>
      <c r="L14" s="94">
        <f>SUM(J14:K14)</f>
        <v>14624</v>
      </c>
      <c r="M14" s="95">
        <f t="shared" si="0"/>
        <v>-132</v>
      </c>
      <c r="N14" s="15">
        <f t="shared" si="1"/>
        <v>-0.009026258205689279</v>
      </c>
    </row>
    <row r="15" spans="3:14" ht="12.75">
      <c r="C15" t="s">
        <v>13</v>
      </c>
      <c r="D15"/>
      <c r="E15" s="94">
        <v>2909</v>
      </c>
      <c r="F15" s="94"/>
      <c r="G15" s="94">
        <v>0</v>
      </c>
      <c r="H15" s="94">
        <f>SUM(E15:G15)</f>
        <v>2909</v>
      </c>
      <c r="I15" s="94"/>
      <c r="J15" s="94">
        <v>2909</v>
      </c>
      <c r="K15" s="94"/>
      <c r="L15" s="94">
        <f>SUM(J15:K15)</f>
        <v>2909</v>
      </c>
      <c r="M15" s="95">
        <f t="shared" si="0"/>
        <v>0</v>
      </c>
      <c r="N15" s="15">
        <f t="shared" si="1"/>
        <v>0</v>
      </c>
    </row>
    <row r="16" spans="3:14" s="96" customFormat="1" ht="12.75" hidden="1" outlineLevel="1">
      <c r="C16" s="96" t="s">
        <v>123</v>
      </c>
      <c r="D16" s="97"/>
      <c r="E16" s="98">
        <v>0</v>
      </c>
      <c r="F16" s="98"/>
      <c r="G16" s="98"/>
      <c r="H16" s="98">
        <f>SUM(E16:G16)</f>
        <v>0</v>
      </c>
      <c r="I16" s="98"/>
      <c r="J16" s="98">
        <v>2012</v>
      </c>
      <c r="K16" s="98">
        <v>-2012</v>
      </c>
      <c r="L16" s="98">
        <f>SUM(J16:K16)</f>
        <v>0</v>
      </c>
      <c r="M16" s="95">
        <f t="shared" si="0"/>
        <v>0</v>
      </c>
      <c r="N16" s="15" t="e">
        <f t="shared" si="1"/>
        <v>#DIV/0!</v>
      </c>
    </row>
    <row r="17" spans="3:14" ht="12.75" collapsed="1">
      <c r="C17" t="s">
        <v>124</v>
      </c>
      <c r="E17" s="94">
        <v>411</v>
      </c>
      <c r="F17" s="94"/>
      <c r="G17" s="94"/>
      <c r="H17" s="94">
        <f>SUM(E17:G17)</f>
        <v>411</v>
      </c>
      <c r="I17" s="94"/>
      <c r="J17" s="94">
        <v>389</v>
      </c>
      <c r="K17" s="94"/>
      <c r="L17" s="94">
        <f>SUM(J17:K17)</f>
        <v>389</v>
      </c>
      <c r="M17" s="95">
        <f t="shared" si="0"/>
        <v>22</v>
      </c>
      <c r="N17" s="15">
        <f t="shared" si="1"/>
        <v>0.056555269922879174</v>
      </c>
    </row>
    <row r="18" spans="3:14" ht="12.75" hidden="1" outlineLevel="1">
      <c r="C18" t="s">
        <v>125</v>
      </c>
      <c r="E18" s="94">
        <v>0</v>
      </c>
      <c r="F18" s="94"/>
      <c r="G18" s="94"/>
      <c r="H18" s="99"/>
      <c r="I18" s="94"/>
      <c r="J18" s="99">
        <v>0</v>
      </c>
      <c r="K18" s="99"/>
      <c r="L18" s="99"/>
      <c r="M18" s="95">
        <f t="shared" si="0"/>
        <v>0</v>
      </c>
      <c r="N18" s="15" t="e">
        <f t="shared" si="1"/>
        <v>#DIV/0!</v>
      </c>
    </row>
    <row r="19" spans="3:14" ht="12.75" hidden="1" outlineLevel="1">
      <c r="C19" t="s">
        <v>126</v>
      </c>
      <c r="E19" s="94">
        <v>0</v>
      </c>
      <c r="F19" s="94"/>
      <c r="G19" s="94"/>
      <c r="H19" s="99"/>
      <c r="I19" s="94"/>
      <c r="J19" s="99">
        <v>0</v>
      </c>
      <c r="K19" s="99"/>
      <c r="L19" s="99"/>
      <c r="M19" s="95">
        <f t="shared" si="0"/>
        <v>0</v>
      </c>
      <c r="N19" s="15" t="e">
        <f t="shared" si="1"/>
        <v>#DIV/0!</v>
      </c>
    </row>
    <row r="20" spans="3:14" ht="12.75" hidden="1" outlineLevel="1">
      <c r="C20" t="s">
        <v>127</v>
      </c>
      <c r="E20" s="94">
        <v>0</v>
      </c>
      <c r="F20" s="94"/>
      <c r="G20" s="94"/>
      <c r="H20" s="99"/>
      <c r="I20" s="94"/>
      <c r="J20" s="99">
        <v>0</v>
      </c>
      <c r="K20" s="99"/>
      <c r="L20" s="99"/>
      <c r="M20" s="95">
        <f t="shared" si="0"/>
        <v>0</v>
      </c>
      <c r="N20" s="15" t="e">
        <f t="shared" si="1"/>
        <v>#DIV/0!</v>
      </c>
    </row>
    <row r="21" spans="5:14" ht="12.75" collapsed="1">
      <c r="E21" s="100">
        <f>SUM(E13:E20)</f>
        <v>36325</v>
      </c>
      <c r="F21" s="94"/>
      <c r="G21" s="94"/>
      <c r="H21" s="100">
        <f>SUM(H13:H20)</f>
        <v>36325</v>
      </c>
      <c r="I21" s="94"/>
      <c r="J21" s="100">
        <f>SUM(J13:J20)</f>
        <v>36074</v>
      </c>
      <c r="K21" s="100">
        <f>SUM(K13:K20)</f>
        <v>0</v>
      </c>
      <c r="L21" s="100">
        <f>SUM(L13:L20)</f>
        <v>36074</v>
      </c>
      <c r="M21" s="95">
        <f t="shared" si="0"/>
        <v>251</v>
      </c>
      <c r="N21" s="15">
        <f t="shared" si="1"/>
        <v>0.00695791983145756</v>
      </c>
    </row>
    <row r="22" spans="2:12" ht="12.75">
      <c r="B22" s="1" t="s">
        <v>128</v>
      </c>
      <c r="E22" s="94"/>
      <c r="F22" s="94"/>
      <c r="G22" s="94"/>
      <c r="H22" s="99"/>
      <c r="I22" s="94"/>
      <c r="J22" s="99"/>
      <c r="K22" s="99"/>
      <c r="L22" s="99"/>
    </row>
    <row r="23" spans="2:14" ht="12.75">
      <c r="B23" t="s">
        <v>129</v>
      </c>
      <c r="C23" t="s">
        <v>15</v>
      </c>
      <c r="E23" s="94">
        <v>4799</v>
      </c>
      <c r="F23" s="94"/>
      <c r="G23" s="94"/>
      <c r="H23" s="94">
        <f aca="true" t="shared" si="2" ref="H23:H28">SUM(E23:G23)</f>
        <v>4799</v>
      </c>
      <c r="I23" s="94"/>
      <c r="J23" s="94">
        <v>3904</v>
      </c>
      <c r="K23" s="94"/>
      <c r="L23" s="94">
        <f aca="true" t="shared" si="3" ref="L23:L28">SUM(J23:K23)</f>
        <v>3904</v>
      </c>
      <c r="M23" s="95">
        <f aca="true" t="shared" si="4" ref="M23:M29">H23-L23</f>
        <v>895</v>
      </c>
      <c r="N23" s="15">
        <f aca="true" t="shared" si="5" ref="N23:N29">M23/L23</f>
        <v>0.22925204918032788</v>
      </c>
    </row>
    <row r="24" spans="2:14" ht="12.75">
      <c r="B24" t="s">
        <v>130</v>
      </c>
      <c r="C24" t="s">
        <v>17</v>
      </c>
      <c r="E24" s="94">
        <v>5440</v>
      </c>
      <c r="F24" s="94"/>
      <c r="G24" s="94"/>
      <c r="H24" s="94">
        <f t="shared" si="2"/>
        <v>5440</v>
      </c>
      <c r="I24" s="94"/>
      <c r="J24" s="94">
        <v>4395</v>
      </c>
      <c r="K24" s="94"/>
      <c r="L24" s="94">
        <f t="shared" si="3"/>
        <v>4395</v>
      </c>
      <c r="M24" s="95">
        <f t="shared" si="4"/>
        <v>1045</v>
      </c>
      <c r="N24" s="15">
        <f t="shared" si="5"/>
        <v>0.23777019340159272</v>
      </c>
    </row>
    <row r="25" spans="2:14" ht="12.75">
      <c r="B25" t="s">
        <v>131</v>
      </c>
      <c r="C25" t="s">
        <v>18</v>
      </c>
      <c r="E25" s="94">
        <v>396</v>
      </c>
      <c r="F25" s="94"/>
      <c r="G25" s="94"/>
      <c r="H25" s="94">
        <f t="shared" si="2"/>
        <v>396</v>
      </c>
      <c r="I25" s="94"/>
      <c r="J25" s="94">
        <v>731</v>
      </c>
      <c r="K25" s="94"/>
      <c r="L25" s="94">
        <f t="shared" si="3"/>
        <v>731</v>
      </c>
      <c r="M25" s="95">
        <f t="shared" si="4"/>
        <v>-335</v>
      </c>
      <c r="N25" s="15">
        <f t="shared" si="5"/>
        <v>-0.4582763337893297</v>
      </c>
    </row>
    <row r="26" spans="2:14" ht="12.75">
      <c r="B26" t="s">
        <v>132</v>
      </c>
      <c r="C26" t="s">
        <v>20</v>
      </c>
      <c r="E26" s="94">
        <v>397</v>
      </c>
      <c r="F26" s="94"/>
      <c r="G26" s="94"/>
      <c r="H26" s="94">
        <f t="shared" si="2"/>
        <v>397</v>
      </c>
      <c r="I26" s="94"/>
      <c r="J26" s="94">
        <v>325</v>
      </c>
      <c r="K26" s="94"/>
      <c r="L26" s="94">
        <f t="shared" si="3"/>
        <v>325</v>
      </c>
      <c r="M26" s="95">
        <f t="shared" si="4"/>
        <v>72</v>
      </c>
      <c r="N26" s="15">
        <f t="shared" si="5"/>
        <v>0.22153846153846155</v>
      </c>
    </row>
    <row r="27" spans="3:14" ht="12.75">
      <c r="C27" t="s">
        <v>133</v>
      </c>
      <c r="E27" s="94">
        <v>0</v>
      </c>
      <c r="F27" s="94"/>
      <c r="G27" s="94"/>
      <c r="H27" s="94">
        <f t="shared" si="2"/>
        <v>0</v>
      </c>
      <c r="I27" s="94"/>
      <c r="J27" s="94">
        <v>0</v>
      </c>
      <c r="K27" s="94"/>
      <c r="L27" s="94">
        <f t="shared" si="3"/>
        <v>0</v>
      </c>
      <c r="M27" s="95">
        <f t="shared" si="4"/>
        <v>0</v>
      </c>
      <c r="N27" s="15" t="e">
        <f t="shared" si="5"/>
        <v>#DIV/0!</v>
      </c>
    </row>
    <row r="28" spans="3:14" ht="12.75">
      <c r="C28" t="s">
        <v>21</v>
      </c>
      <c r="E28" s="94">
        <v>16858</v>
      </c>
      <c r="F28" s="94"/>
      <c r="G28" s="94"/>
      <c r="H28" s="94">
        <f t="shared" si="2"/>
        <v>16858</v>
      </c>
      <c r="I28" s="94"/>
      <c r="J28" s="94">
        <v>12206</v>
      </c>
      <c r="K28" s="94"/>
      <c r="L28" s="94">
        <f t="shared" si="3"/>
        <v>12206</v>
      </c>
      <c r="M28" s="95">
        <f t="shared" si="4"/>
        <v>4652</v>
      </c>
      <c r="N28" s="15">
        <f t="shared" si="5"/>
        <v>0.38112403735867606</v>
      </c>
    </row>
    <row r="29" spans="5:14" ht="12.75">
      <c r="E29" s="100">
        <f>SUM(E23:E28)</f>
        <v>27890</v>
      </c>
      <c r="F29" s="94"/>
      <c r="G29" s="94"/>
      <c r="H29" s="100">
        <f>SUM(H23:H28)</f>
        <v>27890</v>
      </c>
      <c r="I29" s="94"/>
      <c r="J29" s="100">
        <f>SUM(J23:J28)</f>
        <v>21561</v>
      </c>
      <c r="K29" s="100"/>
      <c r="L29" s="100">
        <f>SUM(L23:L28)</f>
        <v>21561</v>
      </c>
      <c r="M29" s="95">
        <f t="shared" si="4"/>
        <v>6329</v>
      </c>
      <c r="N29" s="15">
        <f t="shared" si="5"/>
        <v>0.29353926070219377</v>
      </c>
    </row>
    <row r="30" spans="5:12" ht="13.5" thickBot="1">
      <c r="E30" s="101"/>
      <c r="F30" s="94"/>
      <c r="G30" s="94"/>
      <c r="H30" s="101"/>
      <c r="I30" s="94"/>
      <c r="J30" s="101"/>
      <c r="K30" s="101"/>
      <c r="L30" s="101"/>
    </row>
    <row r="31" spans="2:14" ht="13.5" thickBot="1">
      <c r="B31" s="1" t="s">
        <v>134</v>
      </c>
      <c r="E31" s="102">
        <f>+E21+E29</f>
        <v>64215</v>
      </c>
      <c r="F31" s="103"/>
      <c r="G31" s="103"/>
      <c r="H31" s="102">
        <f>+H21+H29</f>
        <v>64215</v>
      </c>
      <c r="I31" s="103"/>
      <c r="J31" s="102">
        <f>+J21+J29</f>
        <v>57635</v>
      </c>
      <c r="K31" s="102"/>
      <c r="L31" s="102">
        <f>+L21+L29</f>
        <v>57635</v>
      </c>
      <c r="M31" s="95">
        <f>H31-L31</f>
        <v>6580</v>
      </c>
      <c r="N31" s="15">
        <f>M31/L31</f>
        <v>0.11416673896070097</v>
      </c>
    </row>
    <row r="32" spans="5:12" ht="12.75">
      <c r="E32" s="94"/>
      <c r="F32" s="94"/>
      <c r="G32" s="94"/>
      <c r="H32" s="94"/>
      <c r="I32" s="94"/>
      <c r="J32" s="94"/>
      <c r="K32" s="94"/>
      <c r="L32" s="94"/>
    </row>
    <row r="33" spans="5:12" ht="12.75">
      <c r="E33" s="94"/>
      <c r="F33" s="94"/>
      <c r="G33" s="94"/>
      <c r="H33" s="94"/>
      <c r="I33" s="94"/>
      <c r="J33" s="94"/>
      <c r="K33" s="94"/>
      <c r="L33" s="94"/>
    </row>
    <row r="34" spans="2:12" ht="12.75">
      <c r="B34" s="1" t="s">
        <v>135</v>
      </c>
      <c r="E34" s="94"/>
      <c r="F34" s="94"/>
      <c r="G34" s="94"/>
      <c r="H34" s="94"/>
      <c r="I34" s="94"/>
      <c r="J34" s="94"/>
      <c r="K34" s="94"/>
      <c r="L34" s="94"/>
    </row>
    <row r="35" spans="5:12" ht="12.75">
      <c r="E35" s="94"/>
      <c r="F35" s="94"/>
      <c r="G35" s="94"/>
      <c r="H35" s="94"/>
      <c r="I35" s="94"/>
      <c r="J35" s="94"/>
      <c r="K35" s="94"/>
      <c r="L35" s="94"/>
    </row>
    <row r="36" spans="3:12" ht="12.75">
      <c r="C36" s="1" t="s">
        <v>136</v>
      </c>
      <c r="D36" s="13"/>
      <c r="E36" s="94"/>
      <c r="F36" s="94"/>
      <c r="G36" s="94"/>
      <c r="H36" s="99"/>
      <c r="I36" s="94"/>
      <c r="J36" s="99"/>
      <c r="K36" s="99"/>
      <c r="L36" s="99"/>
    </row>
    <row r="37" spans="2:14" ht="12.75">
      <c r="B37" t="s">
        <v>137</v>
      </c>
      <c r="C37" t="s">
        <v>138</v>
      </c>
      <c r="E37" s="94">
        <v>40612</v>
      </c>
      <c r="F37" s="94"/>
      <c r="G37" s="94"/>
      <c r="H37" s="94">
        <f aca="true" t="shared" si="6" ref="H37:H42">SUM(E37:G37)</f>
        <v>40612</v>
      </c>
      <c r="I37" s="94"/>
      <c r="J37" s="94">
        <v>40612</v>
      </c>
      <c r="K37" s="94"/>
      <c r="L37" s="94">
        <f aca="true" t="shared" si="7" ref="L37:L42">SUM(J37:K37)</f>
        <v>40612</v>
      </c>
      <c r="M37" s="95">
        <f aca="true" t="shared" si="8" ref="M37:M47">H37-L37</f>
        <v>0</v>
      </c>
      <c r="N37" s="15">
        <f aca="true" t="shared" si="9" ref="N37:N47">M37/L37</f>
        <v>0</v>
      </c>
    </row>
    <row r="38" spans="3:14" ht="12.75">
      <c r="C38" t="s">
        <v>139</v>
      </c>
      <c r="E38" s="94">
        <v>-2485</v>
      </c>
      <c r="F38" s="94"/>
      <c r="G38" s="94"/>
      <c r="H38" s="94">
        <f t="shared" si="6"/>
        <v>-2485</v>
      </c>
      <c r="I38" s="94"/>
      <c r="J38" s="94">
        <v>-2485</v>
      </c>
      <c r="K38" s="94"/>
      <c r="L38" s="94">
        <f t="shared" si="7"/>
        <v>-2485</v>
      </c>
      <c r="M38" s="95">
        <f t="shared" si="8"/>
        <v>0</v>
      </c>
      <c r="N38" s="15">
        <f t="shared" si="9"/>
        <v>0</v>
      </c>
    </row>
    <row r="39" spans="2:14" ht="12.75" hidden="1" outlineLevel="1">
      <c r="B39" t="s">
        <v>140</v>
      </c>
      <c r="C39" s="104" t="s">
        <v>141</v>
      </c>
      <c r="D39" s="105"/>
      <c r="E39" s="106">
        <v>0</v>
      </c>
      <c r="F39" s="106"/>
      <c r="G39" s="106">
        <v>0</v>
      </c>
      <c r="H39" s="106">
        <f t="shared" si="6"/>
        <v>0</v>
      </c>
      <c r="I39" s="106"/>
      <c r="J39" s="106">
        <v>0</v>
      </c>
      <c r="K39" s="106"/>
      <c r="L39" s="106">
        <f t="shared" si="7"/>
        <v>0</v>
      </c>
      <c r="M39" s="95">
        <f t="shared" si="8"/>
        <v>0</v>
      </c>
      <c r="N39" s="15" t="e">
        <f t="shared" si="9"/>
        <v>#DIV/0!</v>
      </c>
    </row>
    <row r="40" spans="3:14" ht="12.75" hidden="1" outlineLevel="1">
      <c r="C40" s="104" t="s">
        <v>142</v>
      </c>
      <c r="D40" s="105"/>
      <c r="E40" s="106">
        <v>1535</v>
      </c>
      <c r="F40" s="106"/>
      <c r="G40" s="106">
        <v>0</v>
      </c>
      <c r="H40" s="106">
        <f t="shared" si="6"/>
        <v>1535</v>
      </c>
      <c r="I40" s="106"/>
      <c r="J40" s="106">
        <v>1544</v>
      </c>
      <c r="K40" s="106"/>
      <c r="L40" s="106">
        <f t="shared" si="7"/>
        <v>1544</v>
      </c>
      <c r="M40" s="95">
        <f t="shared" si="8"/>
        <v>-9</v>
      </c>
      <c r="N40" s="15">
        <f t="shared" si="9"/>
        <v>-0.005829015544041451</v>
      </c>
    </row>
    <row r="41" spans="2:14" ht="12.75" hidden="1" outlineLevel="1">
      <c r="B41" t="s">
        <v>143</v>
      </c>
      <c r="C41" s="104" t="s">
        <v>144</v>
      </c>
      <c r="D41" s="105"/>
      <c r="E41" s="106">
        <v>235</v>
      </c>
      <c r="F41" s="106"/>
      <c r="G41" s="106">
        <v>0</v>
      </c>
      <c r="H41" s="106">
        <f t="shared" si="6"/>
        <v>235</v>
      </c>
      <c r="I41" s="106"/>
      <c r="J41" s="106">
        <v>129</v>
      </c>
      <c r="K41" s="106"/>
      <c r="L41" s="106">
        <f t="shared" si="7"/>
        <v>129</v>
      </c>
      <c r="M41" s="95">
        <f t="shared" si="8"/>
        <v>106</v>
      </c>
      <c r="N41" s="15">
        <f t="shared" si="9"/>
        <v>0.8217054263565892</v>
      </c>
    </row>
    <row r="42" spans="3:14" ht="12.75" hidden="1" outlineLevel="1">
      <c r="C42" s="104" t="s">
        <v>145</v>
      </c>
      <c r="D42" s="105"/>
      <c r="E42" s="106">
        <v>0</v>
      </c>
      <c r="F42" s="106"/>
      <c r="G42" s="106">
        <v>0</v>
      </c>
      <c r="H42" s="106">
        <f t="shared" si="6"/>
        <v>0</v>
      </c>
      <c r="I42" s="106"/>
      <c r="J42" s="106"/>
      <c r="K42" s="106"/>
      <c r="L42" s="106">
        <f t="shared" si="7"/>
        <v>0</v>
      </c>
      <c r="M42" s="95">
        <f t="shared" si="8"/>
        <v>0</v>
      </c>
      <c r="N42" s="15" t="e">
        <f t="shared" si="9"/>
        <v>#DIV/0!</v>
      </c>
    </row>
    <row r="43" spans="3:14" ht="12.75" collapsed="1">
      <c r="C43" s="5" t="s">
        <v>146</v>
      </c>
      <c r="E43" s="107">
        <f>SUBTOTAL(9,E39:E42)</f>
        <v>1770</v>
      </c>
      <c r="F43" s="107"/>
      <c r="G43" s="94"/>
      <c r="H43" s="107">
        <f>SUBTOTAL(9,H39:H42)</f>
        <v>1770</v>
      </c>
      <c r="I43" s="94"/>
      <c r="J43" s="107">
        <f>SUBTOTAL(9,J39:J42)</f>
        <v>1673</v>
      </c>
      <c r="K43" s="94"/>
      <c r="L43" s="107">
        <f>SUBTOTAL(9,L39:L42)</f>
        <v>1673</v>
      </c>
      <c r="M43" s="95">
        <f t="shared" si="8"/>
        <v>97</v>
      </c>
      <c r="N43" s="15">
        <f t="shared" si="9"/>
        <v>0.05797967722653915</v>
      </c>
    </row>
    <row r="44" spans="2:14" ht="12.75">
      <c r="B44" t="s">
        <v>147</v>
      </c>
      <c r="C44" t="s">
        <v>148</v>
      </c>
      <c r="E44" s="108">
        <v>9500</v>
      </c>
      <c r="F44" s="94"/>
      <c r="G44" s="94"/>
      <c r="H44" s="94">
        <f>SUM(E44:G44)</f>
        <v>9500</v>
      </c>
      <c r="I44" s="94"/>
      <c r="J44" s="108">
        <v>9615</v>
      </c>
      <c r="K44" s="108"/>
      <c r="L44" s="94">
        <f>SUM(J44:K44)</f>
        <v>9615</v>
      </c>
      <c r="M44" s="95">
        <f t="shared" si="8"/>
        <v>-115</v>
      </c>
      <c r="N44" s="15">
        <f t="shared" si="9"/>
        <v>-0.011960478419136765</v>
      </c>
    </row>
    <row r="45" spans="5:14" ht="12.75">
      <c r="E45" s="94">
        <f>SUBTOTAL(9,E37:E44)</f>
        <v>49397</v>
      </c>
      <c r="F45" s="94"/>
      <c r="G45" s="94"/>
      <c r="H45" s="109">
        <f>SUBTOTAL(9,H37:H44)</f>
        <v>49397</v>
      </c>
      <c r="I45" s="94"/>
      <c r="J45" s="109">
        <f>SUBTOTAL(9,J37:J44)</f>
        <v>49415</v>
      </c>
      <c r="K45" s="94"/>
      <c r="L45" s="109">
        <f>SUBTOTAL(9,L37:L44)</f>
        <v>49415</v>
      </c>
      <c r="M45" s="95">
        <f t="shared" si="8"/>
        <v>-18</v>
      </c>
      <c r="N45" s="15">
        <f t="shared" si="9"/>
        <v>-0.0003642618638065365</v>
      </c>
    </row>
    <row r="46" spans="3:14" ht="12.75">
      <c r="C46" t="s">
        <v>149</v>
      </c>
      <c r="E46" s="94">
        <v>545</v>
      </c>
      <c r="F46" s="94"/>
      <c r="G46" s="94"/>
      <c r="H46" s="94">
        <f>SUM(E46:G46)</f>
        <v>545</v>
      </c>
      <c r="I46" s="94"/>
      <c r="J46" s="94">
        <v>583</v>
      </c>
      <c r="K46" s="94"/>
      <c r="L46" s="94">
        <f>SUM(J46:K46)</f>
        <v>583</v>
      </c>
      <c r="M46" s="95">
        <f t="shared" si="8"/>
        <v>-38</v>
      </c>
      <c r="N46" s="15">
        <f t="shared" si="9"/>
        <v>-0.06518010291595197</v>
      </c>
    </row>
    <row r="47" spans="2:14" ht="12.75">
      <c r="B47" s="1" t="s">
        <v>150</v>
      </c>
      <c r="E47" s="100">
        <f>+E45+E46</f>
        <v>49942</v>
      </c>
      <c r="F47" s="94"/>
      <c r="G47" s="94"/>
      <c r="H47" s="100">
        <f>+H45+H46</f>
        <v>49942</v>
      </c>
      <c r="I47" s="94"/>
      <c r="J47" s="100">
        <f>+J45+J46</f>
        <v>49998</v>
      </c>
      <c r="K47" s="100"/>
      <c r="L47" s="100">
        <f>+L45+L46</f>
        <v>49998</v>
      </c>
      <c r="M47" s="95">
        <f t="shared" si="8"/>
        <v>-56</v>
      </c>
      <c r="N47" s="15">
        <f t="shared" si="9"/>
        <v>-0.0011200448017920717</v>
      </c>
    </row>
    <row r="48" spans="5:12" ht="12.75">
      <c r="E48" s="94"/>
      <c r="F48" s="94"/>
      <c r="G48" s="94"/>
      <c r="H48" s="99"/>
      <c r="I48" s="94"/>
      <c r="J48" s="99"/>
      <c r="K48" s="99"/>
      <c r="L48" s="99"/>
    </row>
    <row r="49" spans="2:12" ht="12.75">
      <c r="B49" s="1" t="s">
        <v>151</v>
      </c>
      <c r="E49" s="94"/>
      <c r="F49" s="94"/>
      <c r="G49" s="94"/>
      <c r="H49" s="99"/>
      <c r="I49" s="94"/>
      <c r="J49" s="99"/>
      <c r="K49" s="99"/>
      <c r="L49" s="99"/>
    </row>
    <row r="50" spans="3:14" ht="12.75">
      <c r="C50" t="s">
        <v>23</v>
      </c>
      <c r="D50" s="110" t="s">
        <v>152</v>
      </c>
      <c r="E50" s="111">
        <v>5938</v>
      </c>
      <c r="F50" s="94">
        <f>-491-105</f>
        <v>-596</v>
      </c>
      <c r="G50" s="94"/>
      <c r="H50" s="94">
        <f>SUM(E50:G50)</f>
        <v>5342</v>
      </c>
      <c r="I50" s="94"/>
      <c r="J50" s="94">
        <v>1503</v>
      </c>
      <c r="K50" s="94"/>
      <c r="L50" s="94">
        <f>SUM(J50:K50)</f>
        <v>1503</v>
      </c>
      <c r="M50" s="95">
        <f>H50-L50</f>
        <v>3839</v>
      </c>
      <c r="N50" s="15">
        <f>M50/L50</f>
        <v>2.554224883566201</v>
      </c>
    </row>
    <row r="51" spans="3:14" ht="12.75">
      <c r="C51" t="s">
        <v>153</v>
      </c>
      <c r="E51" s="94">
        <v>47</v>
      </c>
      <c r="F51" s="94"/>
      <c r="G51" s="94"/>
      <c r="H51" s="94">
        <f>SUM(E51:G51)</f>
        <v>47</v>
      </c>
      <c r="I51" s="94"/>
      <c r="J51" s="94">
        <v>63</v>
      </c>
      <c r="K51" s="94"/>
      <c r="L51" s="94">
        <f>SUM(J51:K51)</f>
        <v>63</v>
      </c>
      <c r="M51" s="95">
        <f>H51-L51</f>
        <v>-16</v>
      </c>
      <c r="N51" s="15">
        <f>M51/L51</f>
        <v>-0.25396825396825395</v>
      </c>
    </row>
    <row r="52" spans="2:14" ht="12.75">
      <c r="B52" t="s">
        <v>154</v>
      </c>
      <c r="C52" t="s">
        <v>28</v>
      </c>
      <c r="E52" s="94">
        <v>2552</v>
      </c>
      <c r="F52" s="94"/>
      <c r="G52" s="94"/>
      <c r="H52" s="94">
        <f>SUM(E52:G52)</f>
        <v>2552</v>
      </c>
      <c r="I52" s="94"/>
      <c r="J52" s="94">
        <v>2543</v>
      </c>
      <c r="K52" s="94"/>
      <c r="L52" s="94">
        <f>SUM(J52:K52)</f>
        <v>2543</v>
      </c>
      <c r="M52" s="95">
        <f>H52-L52</f>
        <v>9</v>
      </c>
      <c r="N52" s="15">
        <f>M52/L52</f>
        <v>0.003539127015336217</v>
      </c>
    </row>
    <row r="53" spans="5:14" ht="12.75">
      <c r="E53" s="100">
        <f>SUM(E50:E52)</f>
        <v>8537</v>
      </c>
      <c r="F53" s="94"/>
      <c r="G53" s="94"/>
      <c r="H53" s="100">
        <f>SUM(H50:H52)</f>
        <v>7941</v>
      </c>
      <c r="I53" s="94"/>
      <c r="J53" s="100">
        <f>SUM(J50:J52)</f>
        <v>4109</v>
      </c>
      <c r="K53" s="100">
        <f>SUM(K50:K52)</f>
        <v>0</v>
      </c>
      <c r="L53" s="100">
        <f>SUM(L50:L52)</f>
        <v>4109</v>
      </c>
      <c r="M53" s="95">
        <f>H53-L53</f>
        <v>3832</v>
      </c>
      <c r="N53" s="15">
        <f>M53/L53</f>
        <v>0.9325870041372597</v>
      </c>
    </row>
    <row r="54" spans="5:12" ht="12.75">
      <c r="E54" s="94"/>
      <c r="F54" s="94"/>
      <c r="G54" s="94"/>
      <c r="H54" s="94"/>
      <c r="I54" s="94"/>
      <c r="J54" s="94"/>
      <c r="K54" s="94"/>
      <c r="L54" s="94"/>
    </row>
    <row r="55" spans="2:12" ht="12.75">
      <c r="B55" s="1" t="s">
        <v>155</v>
      </c>
      <c r="E55" s="94"/>
      <c r="F55" s="94"/>
      <c r="G55" s="94"/>
      <c r="H55" s="99"/>
      <c r="I55" s="94"/>
      <c r="J55" s="99"/>
      <c r="K55" s="99"/>
      <c r="L55" s="99"/>
    </row>
    <row r="56" spans="3:14" ht="12.75">
      <c r="C56" t="s">
        <v>24</v>
      </c>
      <c r="D56" s="110" t="s">
        <v>152</v>
      </c>
      <c r="E56" s="94">
        <v>0</v>
      </c>
      <c r="F56" s="94">
        <v>596</v>
      </c>
      <c r="G56" s="94"/>
      <c r="H56" s="94">
        <f>SUM(E56:G56)</f>
        <v>596</v>
      </c>
      <c r="I56" s="94"/>
      <c r="J56" s="94">
        <v>799</v>
      </c>
      <c r="K56" s="94"/>
      <c r="L56" s="94">
        <f>SUM(J56:K56)</f>
        <v>799</v>
      </c>
      <c r="M56" s="95">
        <f aca="true" t="shared" si="10" ref="M56:M61">H56-L56</f>
        <v>-203</v>
      </c>
      <c r="N56" s="15">
        <f aca="true" t="shared" si="11" ref="N56:N61">M56/L56</f>
        <v>-0.25406758448060074</v>
      </c>
    </row>
    <row r="57" spans="3:14" ht="12.75">
      <c r="C57" t="s">
        <v>25</v>
      </c>
      <c r="E57" s="94">
        <v>2084</v>
      </c>
      <c r="F57" s="94"/>
      <c r="G57" s="94"/>
      <c r="H57" s="94">
        <f>SUM(E57:G57)</f>
        <v>2084</v>
      </c>
      <c r="I57" s="94"/>
      <c r="J57" s="94">
        <v>828</v>
      </c>
      <c r="K57" s="94"/>
      <c r="L57" s="94">
        <f>SUM(J57:K57)</f>
        <v>828</v>
      </c>
      <c r="M57" s="95">
        <f t="shared" si="10"/>
        <v>1256</v>
      </c>
      <c r="N57" s="15">
        <f t="shared" si="11"/>
        <v>1.5169082125603865</v>
      </c>
    </row>
    <row r="58" spans="3:14" ht="12.75">
      <c r="C58" t="s">
        <v>156</v>
      </c>
      <c r="E58" s="94">
        <v>3606</v>
      </c>
      <c r="F58" s="94"/>
      <c r="G58" s="94"/>
      <c r="H58" s="94">
        <f>SUM(E58:G58)</f>
        <v>3606</v>
      </c>
      <c r="I58" s="94"/>
      <c r="J58" s="94">
        <v>1880</v>
      </c>
      <c r="K58" s="94"/>
      <c r="L58" s="94">
        <f>SUM(J58:K58)</f>
        <v>1880</v>
      </c>
      <c r="M58" s="95">
        <f t="shared" si="10"/>
        <v>1726</v>
      </c>
      <c r="N58" s="15">
        <f t="shared" si="11"/>
        <v>0.9180851063829787</v>
      </c>
    </row>
    <row r="59" spans="3:14" ht="12.75">
      <c r="C59" t="s">
        <v>153</v>
      </c>
      <c r="E59" s="94">
        <v>21</v>
      </c>
      <c r="F59" s="94"/>
      <c r="G59" s="94"/>
      <c r="H59" s="94">
        <f>SUM(E59:G59)</f>
        <v>21</v>
      </c>
      <c r="I59" s="94"/>
      <c r="J59" s="94">
        <v>21</v>
      </c>
      <c r="K59" s="94"/>
      <c r="L59" s="94">
        <f>SUM(J59:K59)</f>
        <v>21</v>
      </c>
      <c r="M59" s="95">
        <f t="shared" si="10"/>
        <v>0</v>
      </c>
      <c r="N59" s="15">
        <f t="shared" si="11"/>
        <v>0</v>
      </c>
    </row>
    <row r="60" spans="3:14" ht="12.75">
      <c r="C60" t="s">
        <v>157</v>
      </c>
      <c r="E60" s="94">
        <v>25</v>
      </c>
      <c r="F60" s="94"/>
      <c r="G60" s="94"/>
      <c r="H60" s="94">
        <f>SUM(E60:G60)</f>
        <v>25</v>
      </c>
      <c r="I60" s="94"/>
      <c r="J60" s="94">
        <v>0</v>
      </c>
      <c r="K60" s="94"/>
      <c r="L60" s="94">
        <f>SUM(J60:K60)</f>
        <v>0</v>
      </c>
      <c r="M60" s="95">
        <f t="shared" si="10"/>
        <v>25</v>
      </c>
      <c r="N60" s="15" t="e">
        <f t="shared" si="11"/>
        <v>#DIV/0!</v>
      </c>
    </row>
    <row r="61" spans="5:14" ht="12.75">
      <c r="E61" s="100">
        <f>SUM(E56:E60)</f>
        <v>5736</v>
      </c>
      <c r="F61" s="94"/>
      <c r="G61" s="94"/>
      <c r="H61" s="100">
        <f>SUM(H56:H60)</f>
        <v>6332</v>
      </c>
      <c r="I61" s="94"/>
      <c r="J61" s="100">
        <f>SUM(J56:J60)</f>
        <v>3528</v>
      </c>
      <c r="K61" s="100">
        <f>SUM(K56:K60)</f>
        <v>0</v>
      </c>
      <c r="L61" s="100">
        <f>SUM(L56:L60)</f>
        <v>3528</v>
      </c>
      <c r="M61" s="95">
        <f t="shared" si="10"/>
        <v>2804</v>
      </c>
      <c r="N61" s="15">
        <f t="shared" si="11"/>
        <v>0.7947845804988662</v>
      </c>
    </row>
    <row r="62" spans="5:12" ht="13.5" thickBot="1">
      <c r="E62" s="112"/>
      <c r="F62" s="112"/>
      <c r="G62" s="112"/>
      <c r="H62" s="112"/>
      <c r="I62" s="112"/>
      <c r="J62" s="112"/>
      <c r="K62" s="112"/>
      <c r="L62" s="112"/>
    </row>
    <row r="63" spans="2:14" ht="13.5" thickBot="1">
      <c r="B63" s="1" t="s">
        <v>158</v>
      </c>
      <c r="E63" s="113">
        <f>E47+E53+E61</f>
        <v>64215</v>
      </c>
      <c r="F63" s="114"/>
      <c r="G63" s="114"/>
      <c r="H63" s="113">
        <f>H47+H53+H61</f>
        <v>64215</v>
      </c>
      <c r="I63" s="115"/>
      <c r="J63" s="113">
        <f>J47+J53+J61</f>
        <v>57635</v>
      </c>
      <c r="K63" s="113">
        <f>K47+K53+K61</f>
        <v>0</v>
      </c>
      <c r="L63" s="113">
        <f>L47+L53+L61</f>
        <v>57635</v>
      </c>
      <c r="M63" s="95">
        <f>H63-L63</f>
        <v>6580</v>
      </c>
      <c r="N63" s="15">
        <f>M63/L63</f>
        <v>0.11416673896070097</v>
      </c>
    </row>
    <row r="64" spans="5:12" ht="12.75">
      <c r="E64" s="116">
        <f>E63-E31</f>
        <v>0</v>
      </c>
      <c r="F64" s="116"/>
      <c r="G64" s="116"/>
      <c r="H64" s="116">
        <f>H63-H31</f>
        <v>0</v>
      </c>
      <c r="I64" s="112"/>
      <c r="J64" s="116">
        <f>J63-J31</f>
        <v>0</v>
      </c>
      <c r="K64" s="116"/>
      <c r="L64" s="116">
        <f>L63-L31</f>
        <v>0</v>
      </c>
    </row>
    <row r="65" spans="1:12" ht="12.75" hidden="1" outlineLevel="1">
      <c r="A65" s="117"/>
      <c r="B65" s="117"/>
      <c r="C65" s="117" t="s">
        <v>159</v>
      </c>
      <c r="D65" s="118"/>
      <c r="E65" s="119">
        <v>40612085</v>
      </c>
      <c r="F65" s="119"/>
      <c r="G65" s="119"/>
      <c r="H65" s="119">
        <v>40612085</v>
      </c>
      <c r="I65" s="119"/>
      <c r="J65" s="119">
        <v>40612085</v>
      </c>
      <c r="K65" s="119"/>
      <c r="L65" s="119">
        <v>40612085</v>
      </c>
    </row>
    <row r="66" spans="1:12" ht="12.75" hidden="1" outlineLevel="1">
      <c r="A66" s="117"/>
      <c r="B66" s="117"/>
      <c r="C66" s="117" t="s">
        <v>160</v>
      </c>
      <c r="D66" s="118"/>
      <c r="E66" s="119">
        <v>-2963560</v>
      </c>
      <c r="F66" s="119"/>
      <c r="G66" s="119"/>
      <c r="H66" s="119">
        <v>-2963560</v>
      </c>
      <c r="I66" s="119"/>
      <c r="J66" s="119">
        <v>-2963560</v>
      </c>
      <c r="K66" s="119"/>
      <c r="L66" s="119">
        <v>-2963560</v>
      </c>
    </row>
    <row r="67" spans="1:12" ht="12.75" hidden="1" outlineLevel="1">
      <c r="A67" s="117"/>
      <c r="B67" s="117"/>
      <c r="C67" s="117"/>
      <c r="D67" s="118"/>
      <c r="E67" s="120">
        <f>SUM(E65:E66)</f>
        <v>37648525</v>
      </c>
      <c r="F67" s="121"/>
      <c r="G67" s="121"/>
      <c r="H67" s="120">
        <f>SUM(H65:H66)</f>
        <v>37648525</v>
      </c>
      <c r="I67" s="119"/>
      <c r="J67" s="120">
        <f>SUM(J65:J66)</f>
        <v>37648525</v>
      </c>
      <c r="K67" s="119"/>
      <c r="L67" s="120">
        <f>SUM(L65:L66)</f>
        <v>37648525</v>
      </c>
    </row>
    <row r="68" spans="2:14" ht="12.75" collapsed="1">
      <c r="B68" s="1" t="s">
        <v>161</v>
      </c>
      <c r="C68" s="1"/>
      <c r="D68" s="13"/>
      <c r="E68" s="122">
        <f>E47/E67*1000</f>
        <v>1.32653271276896</v>
      </c>
      <c r="F68" s="123"/>
      <c r="G68" s="123"/>
      <c r="H68" s="122">
        <f>H47/H67*1000</f>
        <v>1.32653271276896</v>
      </c>
      <c r="I68" s="124"/>
      <c r="J68" s="122">
        <f>J47/J67*1000</f>
        <v>1.3280201548400634</v>
      </c>
      <c r="K68" s="124"/>
      <c r="L68" s="122">
        <f>L47/L67*1000</f>
        <v>1.3280201548400634</v>
      </c>
      <c r="M68" s="125">
        <f>H68-L68</f>
        <v>-0.0014874420711035174</v>
      </c>
      <c r="N68" s="15">
        <f>M68/L68</f>
        <v>-0.0011200448017919227</v>
      </c>
    </row>
    <row r="69" spans="5:12" ht="12.75">
      <c r="E69" s="126"/>
      <c r="F69" s="126"/>
      <c r="G69" s="126"/>
      <c r="H69" s="126"/>
      <c r="I69" s="126"/>
      <c r="J69" s="126"/>
      <c r="K69" s="126"/>
      <c r="L69" s="126"/>
    </row>
    <row r="71" ht="12.75">
      <c r="B71" t="s">
        <v>162</v>
      </c>
    </row>
    <row r="72" ht="12.75">
      <c r="B72" t="s">
        <v>163</v>
      </c>
    </row>
    <row r="73" ht="12.75">
      <c r="B73" t="s">
        <v>164</v>
      </c>
    </row>
  </sheetData>
  <sheetProtection password="C763" sheet="1" objects="1" scenarios="1"/>
  <mergeCells count="1">
    <mergeCell ref="M8:N8"/>
  </mergeCells>
  <conditionalFormatting sqref="E64:H64 J64:L64">
    <cfRule type="cellIs" priority="1" dxfId="1" operator="equal" stopIfTrue="1">
      <formula>0</formula>
    </cfRule>
  </conditionalFormatting>
  <printOptions/>
  <pageMargins left="0.76" right="0.33" top="0.29" bottom="0.29" header="0.2" footer="0.2"/>
  <pageSetup blackAndWhite="1" fitToHeight="1" fitToWidth="1" horizontalDpi="600" verticalDpi="600" orientation="portrait" paperSize="9" r:id="rId3"/>
  <headerFooter alignWithMargins="0">
    <oddFooter>&amp;C&amp;8&amp;D &amp;T</oddFooter>
  </headerFooter>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N41"/>
  <sheetViews>
    <sheetView workbookViewId="0" topLeftCell="A1">
      <pane xSplit="2" ySplit="11" topLeftCell="C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7.28125" style="87" customWidth="1"/>
    <col min="2" max="2" width="5.421875" style="87" customWidth="1"/>
    <col min="3" max="3" width="9.7109375" style="87" customWidth="1"/>
    <col min="4" max="4" width="10.421875" style="87" customWidth="1"/>
    <col min="5" max="5" width="13.00390625" style="87" customWidth="1"/>
    <col min="6" max="6" width="12.421875" style="87" customWidth="1"/>
    <col min="7" max="7" width="11.00390625" style="87" bestFit="1" customWidth="1"/>
    <col min="8" max="8" width="9.28125" style="87" bestFit="1" customWidth="1"/>
    <col min="9" max="9" width="11.140625" style="87" customWidth="1"/>
    <col min="10" max="10" width="9.8515625" style="87" customWidth="1"/>
    <col min="11" max="11" width="9.57421875" style="87" customWidth="1"/>
    <col min="12" max="12" width="9.8515625" style="87" customWidth="1"/>
    <col min="13" max="13" width="10.140625" style="87" customWidth="1"/>
    <col min="14" max="14" width="7.28125" style="87" customWidth="1"/>
    <col min="15" max="16" width="3.8515625" style="87" customWidth="1"/>
    <col min="17" max="16384" width="9.140625" style="87" customWidth="1"/>
  </cols>
  <sheetData>
    <row r="1" spans="1:14" ht="15">
      <c r="A1" s="3" t="s">
        <v>26</v>
      </c>
      <c r="B1" s="127"/>
      <c r="C1" s="128"/>
      <c r="D1" s="128"/>
      <c r="E1" s="128"/>
      <c r="F1" s="128"/>
      <c r="G1" s="128"/>
      <c r="H1" s="128"/>
      <c r="I1" s="128"/>
      <c r="J1" s="128"/>
      <c r="K1" s="129"/>
      <c r="M1" s="130"/>
      <c r="N1" s="131"/>
    </row>
    <row r="2" spans="1:14" ht="15">
      <c r="A2" s="132" t="s">
        <v>165</v>
      </c>
      <c r="B2" s="127"/>
      <c r="C2" s="128"/>
      <c r="D2" s="128"/>
      <c r="E2" s="128"/>
      <c r="F2" s="128"/>
      <c r="G2" s="128"/>
      <c r="H2" s="128"/>
      <c r="I2" s="128"/>
      <c r="J2" s="128"/>
      <c r="K2" s="129"/>
      <c r="M2" s="130"/>
      <c r="N2" s="131"/>
    </row>
    <row r="3" spans="1:14" ht="15">
      <c r="A3" s="132" t="s">
        <v>67</v>
      </c>
      <c r="B3" s="127"/>
      <c r="C3" s="128"/>
      <c r="D3" s="128"/>
      <c r="E3" s="128"/>
      <c r="F3" s="128"/>
      <c r="G3" s="128"/>
      <c r="H3" s="128"/>
      <c r="I3" s="128"/>
      <c r="J3" s="128"/>
      <c r="K3" s="129"/>
      <c r="M3" s="130"/>
      <c r="N3" s="131"/>
    </row>
    <row r="4" spans="1:14" ht="15">
      <c r="A4" s="128"/>
      <c r="B4" s="127"/>
      <c r="C4" s="128"/>
      <c r="D4" s="128"/>
      <c r="E4" s="128"/>
      <c r="F4" s="128"/>
      <c r="G4" s="128"/>
      <c r="H4" s="128"/>
      <c r="I4" s="128"/>
      <c r="J4" s="128"/>
      <c r="K4" s="129"/>
      <c r="M4" s="130"/>
      <c r="N4" s="131"/>
    </row>
    <row r="5" spans="1:14" ht="15">
      <c r="A5" s="128"/>
      <c r="B5" s="127"/>
      <c r="C5" s="128"/>
      <c r="D5" s="128"/>
      <c r="E5" s="128"/>
      <c r="F5" s="128"/>
      <c r="G5" s="128"/>
      <c r="H5" s="128"/>
      <c r="I5" s="128"/>
      <c r="J5" s="128"/>
      <c r="K5" s="129"/>
      <c r="M5" s="130"/>
      <c r="N5" s="131"/>
    </row>
    <row r="6" spans="1:14" ht="15">
      <c r="A6" s="128"/>
      <c r="B6" s="127"/>
      <c r="C6" s="133" t="s">
        <v>166</v>
      </c>
      <c r="D6" s="133"/>
      <c r="E6" s="133"/>
      <c r="F6" s="133"/>
      <c r="G6" s="133"/>
      <c r="H6" s="133"/>
      <c r="I6" s="133"/>
      <c r="J6" s="133"/>
      <c r="K6" s="133"/>
      <c r="L6" s="134" t="s">
        <v>167</v>
      </c>
      <c r="M6" s="134" t="s">
        <v>168</v>
      </c>
      <c r="N6" s="131"/>
    </row>
    <row r="7" spans="1:14" ht="15">
      <c r="A7" s="128"/>
      <c r="B7" s="127"/>
      <c r="C7" s="135"/>
      <c r="D7" s="136" t="s">
        <v>169</v>
      </c>
      <c r="E7" s="136"/>
      <c r="F7" s="136"/>
      <c r="G7" s="136"/>
      <c r="H7" s="136"/>
      <c r="I7" s="137" t="s">
        <v>170</v>
      </c>
      <c r="J7" s="137"/>
      <c r="K7" s="138"/>
      <c r="L7" s="134"/>
      <c r="M7" s="134"/>
      <c r="N7" s="131"/>
    </row>
    <row r="8" spans="1:14" ht="15">
      <c r="A8" s="128"/>
      <c r="B8" s="127"/>
      <c r="C8" s="135" t="s">
        <v>171</v>
      </c>
      <c r="D8" s="139" t="s">
        <v>171</v>
      </c>
      <c r="E8" s="135" t="s">
        <v>172</v>
      </c>
      <c r="F8" s="139" t="s">
        <v>173</v>
      </c>
      <c r="G8" s="139" t="s">
        <v>174</v>
      </c>
      <c r="H8" s="139" t="s">
        <v>175</v>
      </c>
      <c r="I8" s="135" t="s">
        <v>176</v>
      </c>
      <c r="J8" s="135" t="s">
        <v>177</v>
      </c>
      <c r="K8" s="135"/>
      <c r="L8" s="134"/>
      <c r="M8" s="134"/>
      <c r="N8" s="131"/>
    </row>
    <row r="9" spans="1:14" ht="15">
      <c r="A9" s="128"/>
      <c r="B9" s="127"/>
      <c r="C9" s="135" t="s">
        <v>178</v>
      </c>
      <c r="D9" s="139" t="s">
        <v>179</v>
      </c>
      <c r="E9" s="139" t="s">
        <v>180</v>
      </c>
      <c r="F9" s="140" t="s">
        <v>181</v>
      </c>
      <c r="G9" s="139" t="s">
        <v>182</v>
      </c>
      <c r="H9" s="139" t="s">
        <v>182</v>
      </c>
      <c r="I9" s="135" t="s">
        <v>183</v>
      </c>
      <c r="J9" s="139" t="s">
        <v>171</v>
      </c>
      <c r="K9" s="139" t="s">
        <v>16</v>
      </c>
      <c r="L9" s="134"/>
      <c r="M9" s="134"/>
      <c r="N9" s="131"/>
    </row>
    <row r="10" spans="1:14" ht="15">
      <c r="A10" s="128"/>
      <c r="B10" s="127"/>
      <c r="C10" s="135"/>
      <c r="D10" s="135"/>
      <c r="E10" s="135"/>
      <c r="F10" s="139" t="s">
        <v>182</v>
      </c>
      <c r="G10" s="139"/>
      <c r="H10" s="139"/>
      <c r="J10" s="135"/>
      <c r="K10" s="135"/>
      <c r="L10" s="134"/>
      <c r="M10" s="134"/>
      <c r="N10" s="131"/>
    </row>
    <row r="11" spans="2:14" s="141" customFormat="1" ht="12">
      <c r="B11" s="142"/>
      <c r="C11" s="143" t="s">
        <v>184</v>
      </c>
      <c r="D11" s="143" t="s">
        <v>184</v>
      </c>
      <c r="E11" s="143" t="s">
        <v>184</v>
      </c>
      <c r="F11" s="143" t="s">
        <v>184</v>
      </c>
      <c r="G11" s="143" t="s">
        <v>184</v>
      </c>
      <c r="H11" s="143" t="s">
        <v>184</v>
      </c>
      <c r="I11" s="143" t="s">
        <v>184</v>
      </c>
      <c r="J11" s="143" t="s">
        <v>184</v>
      </c>
      <c r="K11" s="143" t="s">
        <v>184</v>
      </c>
      <c r="L11" s="143" t="s">
        <v>184</v>
      </c>
      <c r="M11" s="143" t="s">
        <v>184</v>
      </c>
      <c r="N11" s="144"/>
    </row>
    <row r="12" spans="1:14" ht="15">
      <c r="A12" s="128"/>
      <c r="B12" s="127"/>
      <c r="C12" s="145"/>
      <c r="D12" s="145"/>
      <c r="E12" s="145"/>
      <c r="F12" s="145"/>
      <c r="G12" s="145"/>
      <c r="H12" s="145"/>
      <c r="I12" s="145"/>
      <c r="J12" s="145"/>
      <c r="K12" s="135"/>
      <c r="L12" s="146"/>
      <c r="M12" s="147"/>
      <c r="N12" s="131"/>
    </row>
    <row r="13" spans="1:14" ht="15">
      <c r="A13" s="129" t="s">
        <v>185</v>
      </c>
      <c r="B13" s="127"/>
      <c r="C13" s="145"/>
      <c r="D13" s="145"/>
      <c r="E13" s="145"/>
      <c r="F13" s="145"/>
      <c r="G13" s="145"/>
      <c r="H13" s="145"/>
      <c r="I13" s="145"/>
      <c r="J13" s="145"/>
      <c r="K13" s="135"/>
      <c r="L13" s="146"/>
      <c r="M13" s="147"/>
      <c r="N13" s="131"/>
    </row>
    <row r="14" spans="1:14" ht="15">
      <c r="A14" s="148">
        <v>40390</v>
      </c>
      <c r="B14" s="139"/>
      <c r="C14" s="145"/>
      <c r="D14" s="145"/>
      <c r="E14" s="145"/>
      <c r="F14" s="145"/>
      <c r="G14" s="145"/>
      <c r="H14" s="145"/>
      <c r="I14" s="145"/>
      <c r="J14" s="145"/>
      <c r="K14" s="135"/>
      <c r="L14" s="146"/>
      <c r="M14" s="147"/>
      <c r="N14" s="131"/>
    </row>
    <row r="15" spans="1:14" ht="15">
      <c r="A15" s="129"/>
      <c r="B15" s="127"/>
      <c r="C15" s="149"/>
      <c r="D15" s="149"/>
      <c r="E15" s="149"/>
      <c r="F15" s="149"/>
      <c r="G15" s="149"/>
      <c r="H15" s="149"/>
      <c r="I15" s="149"/>
      <c r="J15" s="149"/>
      <c r="K15" s="150"/>
      <c r="L15" s="145"/>
      <c r="M15" s="147"/>
      <c r="N15" s="151"/>
    </row>
    <row r="16" spans="1:14" ht="15">
      <c r="A16" s="152">
        <v>40118</v>
      </c>
      <c r="B16" s="139"/>
      <c r="C16" s="153">
        <v>40612</v>
      </c>
      <c r="D16" s="153">
        <v>0</v>
      </c>
      <c r="E16" s="153">
        <f>ROUND(1543721/1000,0)</f>
        <v>1544</v>
      </c>
      <c r="F16" s="153">
        <f>ROUND(129193/1000,0)</f>
        <v>129</v>
      </c>
      <c r="G16" s="154">
        <v>0</v>
      </c>
      <c r="H16" s="154">
        <v>0</v>
      </c>
      <c r="I16" s="153">
        <v>9615</v>
      </c>
      <c r="J16" s="153">
        <v>-2485</v>
      </c>
      <c r="K16" s="138">
        <f>SUM(C16:J16)</f>
        <v>49415</v>
      </c>
      <c r="L16" s="153">
        <v>583</v>
      </c>
      <c r="M16" s="155">
        <f>SUM(K16:L16)</f>
        <v>49998</v>
      </c>
      <c r="N16" s="151">
        <v>0</v>
      </c>
    </row>
    <row r="17" spans="1:14" ht="15">
      <c r="A17" s="128"/>
      <c r="B17" s="139"/>
      <c r="C17" s="153"/>
      <c r="D17" s="153"/>
      <c r="E17" s="153"/>
      <c r="F17" s="154"/>
      <c r="G17" s="154"/>
      <c r="H17" s="154"/>
      <c r="I17" s="153"/>
      <c r="J17" s="153"/>
      <c r="K17" s="153"/>
      <c r="L17" s="153"/>
      <c r="M17" s="154"/>
      <c r="N17" s="151"/>
    </row>
    <row r="18" spans="1:14" ht="29.25">
      <c r="A18" s="156" t="s">
        <v>186</v>
      </c>
      <c r="B18" s="157"/>
      <c r="C18" s="154">
        <v>0</v>
      </c>
      <c r="D18" s="154">
        <v>0</v>
      </c>
      <c r="E18" s="151">
        <v>-9</v>
      </c>
      <c r="F18" s="151">
        <v>106</v>
      </c>
      <c r="G18" s="154">
        <v>0</v>
      </c>
      <c r="H18" s="154">
        <v>0</v>
      </c>
      <c r="I18" s="154">
        <f>SCI!E28</f>
        <v>262</v>
      </c>
      <c r="J18" s="154">
        <v>0</v>
      </c>
      <c r="K18" s="138">
        <f>SUM(C18:J18)</f>
        <v>359</v>
      </c>
      <c r="L18" s="154">
        <f>-79+41</f>
        <v>-38</v>
      </c>
      <c r="M18" s="155">
        <f>SUM(K18:L18)</f>
        <v>321</v>
      </c>
      <c r="N18" s="151"/>
    </row>
    <row r="19" spans="1:14" ht="15">
      <c r="A19" s="156" t="s">
        <v>187</v>
      </c>
      <c r="B19" s="157"/>
      <c r="C19" s="154">
        <v>0</v>
      </c>
      <c r="D19" s="154">
        <v>0</v>
      </c>
      <c r="E19" s="154">
        <v>0</v>
      </c>
      <c r="F19" s="154">
        <v>0</v>
      </c>
      <c r="G19" s="154">
        <v>0</v>
      </c>
      <c r="H19" s="154">
        <v>0</v>
      </c>
      <c r="I19" s="151">
        <f>-376-1</f>
        <v>-377</v>
      </c>
      <c r="J19" s="154">
        <v>0</v>
      </c>
      <c r="K19" s="138">
        <f>SUM(C19:J19)</f>
        <v>-377</v>
      </c>
      <c r="L19" s="154">
        <v>0</v>
      </c>
      <c r="M19" s="155">
        <f>SUM(K19:L19)</f>
        <v>-377</v>
      </c>
      <c r="N19" s="151"/>
    </row>
    <row r="20" spans="1:14" ht="14.25">
      <c r="A20" s="128"/>
      <c r="B20" s="157"/>
      <c r="C20" s="154"/>
      <c r="D20" s="154"/>
      <c r="E20" s="154"/>
      <c r="F20" s="154"/>
      <c r="G20" s="154"/>
      <c r="H20" s="154"/>
      <c r="I20" s="154"/>
      <c r="J20" s="154"/>
      <c r="K20" s="154"/>
      <c r="L20" s="154"/>
      <c r="M20" s="154"/>
      <c r="N20" s="151"/>
    </row>
    <row r="21" spans="1:14" ht="15.75" thickBot="1">
      <c r="A21" s="152">
        <v>40390</v>
      </c>
      <c r="B21" s="157"/>
      <c r="C21" s="158">
        <f aca="true" t="shared" si="0" ref="C21:M21">SUM(C16:C20)</f>
        <v>40612</v>
      </c>
      <c r="D21" s="158">
        <f t="shared" si="0"/>
        <v>0</v>
      </c>
      <c r="E21" s="158">
        <f t="shared" si="0"/>
        <v>1535</v>
      </c>
      <c r="F21" s="158">
        <f t="shared" si="0"/>
        <v>235</v>
      </c>
      <c r="G21" s="158">
        <f t="shared" si="0"/>
        <v>0</v>
      </c>
      <c r="H21" s="158">
        <f t="shared" si="0"/>
        <v>0</v>
      </c>
      <c r="I21" s="158">
        <f t="shared" si="0"/>
        <v>9500</v>
      </c>
      <c r="J21" s="158">
        <f t="shared" si="0"/>
        <v>-2485</v>
      </c>
      <c r="K21" s="159">
        <f t="shared" si="0"/>
        <v>49397</v>
      </c>
      <c r="L21" s="158">
        <f t="shared" si="0"/>
        <v>545</v>
      </c>
      <c r="M21" s="158">
        <f t="shared" si="0"/>
        <v>49942</v>
      </c>
      <c r="N21" s="151"/>
    </row>
    <row r="22" spans="1:14" ht="14.25">
      <c r="A22" s="128"/>
      <c r="B22" s="157"/>
      <c r="C22" s="151">
        <f>C21-SFP!$H$37</f>
        <v>0</v>
      </c>
      <c r="D22" s="151"/>
      <c r="E22" s="151">
        <f>E21-SFP!$H$40</f>
        <v>0</v>
      </c>
      <c r="F22" s="151">
        <f>F21-SFP!$H$41</f>
        <v>0</v>
      </c>
      <c r="G22" s="151"/>
      <c r="H22" s="151"/>
      <c r="I22" s="151">
        <f>I21-SFP!$H$44</f>
        <v>0</v>
      </c>
      <c r="J22" s="151">
        <f>J21-SFP!$H$38</f>
        <v>0</v>
      </c>
      <c r="K22" s="151">
        <f>K21-SFP!$H$45</f>
        <v>0</v>
      </c>
      <c r="L22" s="151">
        <f>L21-SFP!$H$46</f>
        <v>0</v>
      </c>
      <c r="M22" s="151"/>
      <c r="N22" s="151"/>
    </row>
    <row r="23" spans="1:14" ht="14.25">
      <c r="A23" s="128"/>
      <c r="B23" s="157"/>
      <c r="C23" s="154"/>
      <c r="D23" s="154"/>
      <c r="E23" s="154"/>
      <c r="F23" s="154"/>
      <c r="G23" s="154"/>
      <c r="H23" s="154"/>
      <c r="I23" s="154"/>
      <c r="J23" s="154"/>
      <c r="K23" s="154"/>
      <c r="L23" s="154"/>
      <c r="M23" s="154"/>
      <c r="N23" s="160"/>
    </row>
    <row r="24" spans="1:14" ht="15">
      <c r="A24" s="129" t="str">
        <f>A13</f>
        <v>9 months ended</v>
      </c>
      <c r="B24" s="127"/>
      <c r="C24" s="153"/>
      <c r="D24" s="153"/>
      <c r="E24" s="153"/>
      <c r="F24" s="153"/>
      <c r="G24" s="153"/>
      <c r="H24" s="153"/>
      <c r="I24" s="153"/>
      <c r="J24" s="153"/>
      <c r="K24" s="138"/>
      <c r="L24" s="153"/>
      <c r="M24" s="155"/>
      <c r="N24" s="160"/>
    </row>
    <row r="25" spans="1:14" ht="15">
      <c r="A25" s="148">
        <f>A14-365</f>
        <v>40025</v>
      </c>
      <c r="B25" s="139"/>
      <c r="C25" s="153"/>
      <c r="D25" s="153"/>
      <c r="E25" s="153"/>
      <c r="F25" s="153"/>
      <c r="G25" s="153"/>
      <c r="H25" s="153"/>
      <c r="I25" s="153"/>
      <c r="J25" s="153"/>
      <c r="K25" s="138"/>
      <c r="L25" s="153"/>
      <c r="M25" s="155"/>
      <c r="N25" s="160"/>
    </row>
    <row r="26" spans="1:14" ht="15">
      <c r="A26" s="129"/>
      <c r="B26" s="127"/>
      <c r="C26" s="161"/>
      <c r="D26" s="161"/>
      <c r="E26" s="161"/>
      <c r="F26" s="161"/>
      <c r="G26" s="161"/>
      <c r="H26" s="161"/>
      <c r="I26" s="161"/>
      <c r="J26" s="161"/>
      <c r="K26" s="162"/>
      <c r="L26" s="161"/>
      <c r="M26" s="163"/>
      <c r="N26" s="160"/>
    </row>
    <row r="27" spans="1:14" ht="15">
      <c r="A27" s="152">
        <v>39753</v>
      </c>
      <c r="B27" s="127"/>
      <c r="C27" s="153">
        <v>40612</v>
      </c>
      <c r="D27" s="153">
        <v>252</v>
      </c>
      <c r="E27" s="153">
        <v>1550</v>
      </c>
      <c r="F27" s="154">
        <v>151</v>
      </c>
      <c r="G27" s="154">
        <v>0</v>
      </c>
      <c r="H27" s="154">
        <v>0</v>
      </c>
      <c r="I27" s="153">
        <v>10221</v>
      </c>
      <c r="J27" s="153">
        <v>-2603</v>
      </c>
      <c r="K27" s="138">
        <f>SUM(C27:J27)</f>
        <v>50183</v>
      </c>
      <c r="L27" s="153">
        <v>635</v>
      </c>
      <c r="M27" s="155">
        <f>SUM(K27:L27)</f>
        <v>50818</v>
      </c>
      <c r="N27" s="160"/>
    </row>
    <row r="28" spans="1:14" ht="14.25">
      <c r="A28" s="164"/>
      <c r="B28" s="127"/>
      <c r="C28" s="153"/>
      <c r="D28" s="153"/>
      <c r="E28" s="153"/>
      <c r="F28" s="154"/>
      <c r="G28" s="154"/>
      <c r="H28" s="154"/>
      <c r="I28" s="153"/>
      <c r="J28" s="153"/>
      <c r="K28" s="153"/>
      <c r="L28" s="153"/>
      <c r="M28" s="154"/>
      <c r="N28" s="160"/>
    </row>
    <row r="29" spans="1:14" ht="15">
      <c r="A29" s="164" t="s">
        <v>188</v>
      </c>
      <c r="B29" s="165"/>
      <c r="C29" s="154">
        <v>0</v>
      </c>
      <c r="D29" s="154">
        <v>0</v>
      </c>
      <c r="E29" s="154">
        <v>0</v>
      </c>
      <c r="F29" s="154">
        <v>0</v>
      </c>
      <c r="G29" s="154">
        <v>0</v>
      </c>
      <c r="H29" s="154">
        <v>0</v>
      </c>
      <c r="I29" s="154">
        <v>-1127</v>
      </c>
      <c r="J29" s="154">
        <v>0</v>
      </c>
      <c r="K29" s="155">
        <f>SUM(C29:J29)</f>
        <v>-1127</v>
      </c>
      <c r="L29" s="154">
        <v>-25</v>
      </c>
      <c r="M29" s="155">
        <f>SUM(K29:L29)</f>
        <v>-1152</v>
      </c>
      <c r="N29" s="160"/>
    </row>
    <row r="30" spans="1:14" ht="15">
      <c r="A30" s="164" t="s">
        <v>189</v>
      </c>
      <c r="B30" s="165"/>
      <c r="C30" s="154">
        <v>0</v>
      </c>
      <c r="D30" s="154">
        <v>0</v>
      </c>
      <c r="E30" s="154">
        <v>-9</v>
      </c>
      <c r="F30" s="154">
        <v>27</v>
      </c>
      <c r="G30" s="154">
        <v>0</v>
      </c>
      <c r="H30" s="154">
        <v>0</v>
      </c>
      <c r="I30" s="154">
        <v>0</v>
      </c>
      <c r="J30" s="154">
        <v>0</v>
      </c>
      <c r="K30" s="155">
        <f>SUM(C30:J30)</f>
        <v>18</v>
      </c>
      <c r="L30" s="154">
        <v>-6</v>
      </c>
      <c r="M30" s="155">
        <f>SUM(K30:L30)</f>
        <v>12</v>
      </c>
      <c r="N30" s="160"/>
    </row>
    <row r="31" spans="1:14" ht="15">
      <c r="A31" s="164" t="s">
        <v>190</v>
      </c>
      <c r="B31" s="165"/>
      <c r="C31" s="154">
        <v>0</v>
      </c>
      <c r="D31" s="154">
        <v>0</v>
      </c>
      <c r="E31" s="154">
        <v>0</v>
      </c>
      <c r="F31" s="154">
        <v>0</v>
      </c>
      <c r="G31" s="154">
        <v>0</v>
      </c>
      <c r="H31" s="154">
        <v>0</v>
      </c>
      <c r="I31" s="154">
        <v>0</v>
      </c>
      <c r="J31" s="154">
        <v>-652</v>
      </c>
      <c r="K31" s="155">
        <f>SUM(C31:J31)</f>
        <v>-652</v>
      </c>
      <c r="L31" s="154">
        <v>0</v>
      </c>
      <c r="M31" s="155">
        <f>SUM(K31:L31)</f>
        <v>-652</v>
      </c>
      <c r="N31" s="160"/>
    </row>
    <row r="32" spans="1:14" ht="14.25">
      <c r="A32" s="166"/>
      <c r="B32" s="157"/>
      <c r="C32" s="154"/>
      <c r="D32" s="154"/>
      <c r="E32" s="154"/>
      <c r="F32" s="154"/>
      <c r="G32" s="154"/>
      <c r="H32" s="154"/>
      <c r="I32" s="154"/>
      <c r="J32" s="154"/>
      <c r="K32" s="154"/>
      <c r="L32" s="154"/>
      <c r="M32" s="154"/>
      <c r="N32" s="160"/>
    </row>
    <row r="33" spans="1:14" ht="15.75" thickBot="1">
      <c r="A33" s="152">
        <f>A25</f>
        <v>40025</v>
      </c>
      <c r="B33" s="157"/>
      <c r="C33" s="158">
        <f aca="true" t="shared" si="1" ref="C33:M33">SUM(C27:C32)</f>
        <v>40612</v>
      </c>
      <c r="D33" s="158">
        <f t="shared" si="1"/>
        <v>252</v>
      </c>
      <c r="E33" s="158">
        <f t="shared" si="1"/>
        <v>1541</v>
      </c>
      <c r="F33" s="158">
        <f t="shared" si="1"/>
        <v>178</v>
      </c>
      <c r="G33" s="158">
        <f t="shared" si="1"/>
        <v>0</v>
      </c>
      <c r="H33" s="158">
        <f t="shared" si="1"/>
        <v>0</v>
      </c>
      <c r="I33" s="158">
        <f t="shared" si="1"/>
        <v>9094</v>
      </c>
      <c r="J33" s="158">
        <f t="shared" si="1"/>
        <v>-3255</v>
      </c>
      <c r="K33" s="159">
        <f t="shared" si="1"/>
        <v>48422</v>
      </c>
      <c r="L33" s="158">
        <f t="shared" si="1"/>
        <v>604</v>
      </c>
      <c r="M33" s="159">
        <f t="shared" si="1"/>
        <v>49026</v>
      </c>
      <c r="N33" s="160"/>
    </row>
    <row r="34" spans="1:14" ht="15">
      <c r="A34" s="160"/>
      <c r="B34" s="157"/>
      <c r="C34" s="154"/>
      <c r="D34" s="154"/>
      <c r="E34" s="154"/>
      <c r="F34" s="154"/>
      <c r="G34" s="154"/>
      <c r="H34" s="154"/>
      <c r="I34" s="154"/>
      <c r="J34" s="154"/>
      <c r="K34" s="155"/>
      <c r="L34" s="154"/>
      <c r="M34" s="155"/>
      <c r="N34" s="160"/>
    </row>
    <row r="35" spans="1:14" ht="15">
      <c r="A35" s="160"/>
      <c r="B35" s="157"/>
      <c r="C35" s="154"/>
      <c r="D35" s="154"/>
      <c r="E35" s="154"/>
      <c r="F35" s="154"/>
      <c r="G35" s="154"/>
      <c r="H35" s="154"/>
      <c r="I35" s="154"/>
      <c r="J35" s="154"/>
      <c r="K35" s="155"/>
      <c r="L35" s="154"/>
      <c r="M35" s="155"/>
      <c r="N35" s="160"/>
    </row>
    <row r="36" spans="1:14" ht="15">
      <c r="A36" s="128"/>
      <c r="B36" s="127"/>
      <c r="C36" s="167"/>
      <c r="D36" s="167"/>
      <c r="E36" s="167"/>
      <c r="F36" s="167"/>
      <c r="G36" s="167"/>
      <c r="H36" s="167"/>
      <c r="I36" s="167"/>
      <c r="J36" s="167"/>
      <c r="K36" s="150"/>
      <c r="L36" s="128"/>
      <c r="M36" s="130"/>
      <c r="N36" s="160"/>
    </row>
    <row r="37" spans="1:14" ht="15">
      <c r="A37" s="128" t="s">
        <v>191</v>
      </c>
      <c r="B37" s="127"/>
      <c r="C37" s="128"/>
      <c r="D37" s="128"/>
      <c r="E37" s="128"/>
      <c r="F37" s="128"/>
      <c r="G37" s="128"/>
      <c r="H37" s="128"/>
      <c r="I37" s="128"/>
      <c r="J37" s="128"/>
      <c r="K37" s="129"/>
      <c r="L37" s="128"/>
      <c r="M37" s="130"/>
      <c r="N37" s="160"/>
    </row>
    <row r="38" spans="1:14" ht="15">
      <c r="A38" s="128" t="s">
        <v>192</v>
      </c>
      <c r="B38" s="127"/>
      <c r="C38" s="128"/>
      <c r="D38" s="128"/>
      <c r="E38" s="128"/>
      <c r="F38" s="128"/>
      <c r="G38" s="128"/>
      <c r="H38" s="128"/>
      <c r="I38" s="128"/>
      <c r="J38" s="128"/>
      <c r="K38" s="129"/>
      <c r="L38" s="128"/>
      <c r="M38" s="130"/>
      <c r="N38" s="160"/>
    </row>
    <row r="39" spans="1:14" ht="15">
      <c r="A39" s="128"/>
      <c r="B39" s="157"/>
      <c r="C39" s="154"/>
      <c r="D39" s="160"/>
      <c r="E39" s="160"/>
      <c r="F39" s="160"/>
      <c r="G39" s="160"/>
      <c r="H39" s="160"/>
      <c r="I39" s="160"/>
      <c r="J39" s="160"/>
      <c r="K39" s="130"/>
      <c r="L39" s="160"/>
      <c r="M39" s="130"/>
      <c r="N39" s="160"/>
    </row>
    <row r="40" spans="1:14" ht="15">
      <c r="A40" s="160"/>
      <c r="B40" s="157"/>
      <c r="C40" s="154"/>
      <c r="D40" s="160"/>
      <c r="E40" s="160"/>
      <c r="F40" s="160"/>
      <c r="G40" s="160"/>
      <c r="H40" s="160"/>
      <c r="I40" s="160"/>
      <c r="J40" s="160"/>
      <c r="K40" s="130"/>
      <c r="L40" s="160"/>
      <c r="M40" s="130"/>
      <c r="N40" s="160"/>
    </row>
    <row r="41" spans="1:14" ht="15">
      <c r="A41" s="160"/>
      <c r="B41" s="157"/>
      <c r="C41" s="168"/>
      <c r="D41" s="169"/>
      <c r="E41" s="169"/>
      <c r="F41" s="169"/>
      <c r="G41" s="169"/>
      <c r="H41" s="169"/>
      <c r="I41" s="169"/>
      <c r="J41" s="169"/>
      <c r="K41" s="170"/>
      <c r="L41" s="169"/>
      <c r="M41" s="170"/>
      <c r="N41" s="160"/>
    </row>
  </sheetData>
  <sheetProtection password="C763" sheet="1" objects="1" scenarios="1" selectLockedCells="1" selectUnlockedCells="1"/>
  <mergeCells count="5">
    <mergeCell ref="C6:K6"/>
    <mergeCell ref="L6:L10"/>
    <mergeCell ref="M6:M10"/>
    <mergeCell ref="I7:J7"/>
    <mergeCell ref="D7:H7"/>
  </mergeCells>
  <conditionalFormatting sqref="N15:N21 C22:N22">
    <cfRule type="cellIs" priority="1" dxfId="1" operator="equal" stopIfTrue="1">
      <formula>0</formula>
    </cfRule>
  </conditionalFormatting>
  <printOptions/>
  <pageMargins left="0.77" right="0.33" top="0.58" bottom="0.65" header="0.25" footer="0.33"/>
  <pageSetup blackAndWhite="1" fitToHeight="1" fitToWidth="1" horizontalDpi="600" verticalDpi="600" orientation="landscape" paperSize="9" scale="88" r:id="rId3"/>
  <headerFooter alignWithMargins="0">
    <oddFooter>&amp;C&amp;D &amp;T</oddFooter>
  </headerFooter>
  <legacyDrawing r:id="rId2"/>
</worksheet>
</file>

<file path=xl/worksheets/sheet5.xml><?xml version="1.0" encoding="utf-8"?>
<worksheet xmlns="http://schemas.openxmlformats.org/spreadsheetml/2006/main" xmlns:r="http://schemas.openxmlformats.org/officeDocument/2006/relationships">
  <sheetPr>
    <tabColor indexed="51"/>
    <pageSetUpPr fitToPage="1"/>
  </sheetPr>
  <dimension ref="A1:E56"/>
  <sheetViews>
    <sheetView showGridLines="0" workbookViewId="0" topLeftCell="A1">
      <pane ySplit="3" topLeftCell="BM37" activePane="bottomLeft" state="frozen"/>
      <selection pane="topLeft" activeCell="A1" sqref="A1"/>
      <selection pane="bottomLeft" activeCell="C53" sqref="C53"/>
    </sheetView>
  </sheetViews>
  <sheetFormatPr defaultColWidth="9.140625" defaultRowHeight="12.75"/>
  <cols>
    <col min="1" max="1" width="69.140625" style="5" customWidth="1"/>
    <col min="2" max="2" width="6.28125" style="5" customWidth="1"/>
    <col min="3" max="3" width="13.00390625" style="132" customWidth="1"/>
    <col min="4" max="4" width="13.421875" style="5" customWidth="1"/>
    <col min="5" max="16384" width="9.140625" style="5" customWidth="1"/>
  </cols>
  <sheetData>
    <row r="1" spans="1:2" ht="12.75">
      <c r="A1" s="3" t="s">
        <v>26</v>
      </c>
      <c r="B1" s="3"/>
    </row>
    <row r="2" spans="1:2" ht="12.75">
      <c r="A2" s="90" t="s">
        <v>193</v>
      </c>
      <c r="B2" s="3"/>
    </row>
    <row r="3" spans="1:2" ht="12.75">
      <c r="A3" s="171" t="s">
        <v>67</v>
      </c>
      <c r="B3" s="3"/>
    </row>
    <row r="4" ht="12.75"/>
    <row r="5" spans="3:4" ht="12.75">
      <c r="C5" s="172">
        <v>2010</v>
      </c>
      <c r="D5" s="13">
        <v>2009</v>
      </c>
    </row>
    <row r="6" spans="3:4" ht="12.75">
      <c r="C6" s="172" t="s">
        <v>194</v>
      </c>
      <c r="D6" s="13" t="str">
        <f>C6</f>
        <v>9 MONTHS</v>
      </c>
    </row>
    <row r="7" spans="3:4" ht="12.75">
      <c r="C7" s="172" t="s">
        <v>72</v>
      </c>
      <c r="D7" s="13" t="s">
        <v>72</v>
      </c>
    </row>
    <row r="8" spans="3:4" ht="12.75">
      <c r="C8" s="173">
        <v>40390</v>
      </c>
      <c r="D8" s="173">
        <v>40025</v>
      </c>
    </row>
    <row r="9" spans="3:4" ht="12.75">
      <c r="C9" s="172" t="s">
        <v>195</v>
      </c>
      <c r="D9" s="13" t="s">
        <v>195</v>
      </c>
    </row>
    <row r="10" ht="12.75"/>
    <row r="11" spans="1:2" ht="12.75">
      <c r="A11" s="2" t="s">
        <v>196</v>
      </c>
      <c r="B11" s="2"/>
    </row>
    <row r="12" spans="1:4" ht="12.75">
      <c r="A12" s="1" t="s">
        <v>197</v>
      </c>
      <c r="B12" s="1"/>
      <c r="C12" s="115">
        <v>167</v>
      </c>
      <c r="D12" s="8">
        <v>-773</v>
      </c>
    </row>
    <row r="13" spans="3:4" ht="6" customHeight="1">
      <c r="C13" s="174"/>
      <c r="D13" s="9"/>
    </row>
    <row r="14" spans="1:4" ht="12.75">
      <c r="A14" s="5" t="s">
        <v>198</v>
      </c>
      <c r="B14" s="1"/>
      <c r="C14" s="174"/>
      <c r="D14" s="9"/>
    </row>
    <row r="15" spans="1:4" ht="12.75">
      <c r="A15" s="175" t="s">
        <v>199</v>
      </c>
      <c r="C15" s="174">
        <v>1955</v>
      </c>
      <c r="D15" s="9">
        <v>2151</v>
      </c>
    </row>
    <row r="16" spans="1:4" ht="12.75">
      <c r="A16" s="175" t="s">
        <v>200</v>
      </c>
      <c r="C16" s="174">
        <v>-95</v>
      </c>
      <c r="D16" s="9">
        <v>-67</v>
      </c>
    </row>
    <row r="17" spans="3:4" ht="6" customHeight="1">
      <c r="C17" s="176"/>
      <c r="D17" s="177"/>
    </row>
    <row r="18" spans="1:4" ht="12.75">
      <c r="A18" s="1" t="s">
        <v>201</v>
      </c>
      <c r="C18" s="115">
        <f>SUM(C12:C17)</f>
        <v>2027</v>
      </c>
      <c r="D18" s="8">
        <f>SUM(D12:D17)</f>
        <v>1311</v>
      </c>
    </row>
    <row r="19" spans="1:4" ht="6" customHeight="1">
      <c r="A19" s="5" t="s">
        <v>57</v>
      </c>
      <c r="C19" s="174"/>
      <c r="D19" s="9"/>
    </row>
    <row r="20" spans="1:4" ht="12.75">
      <c r="A20" s="178" t="s">
        <v>202</v>
      </c>
      <c r="B20" s="178"/>
      <c r="C20" s="174"/>
      <c r="D20" s="9"/>
    </row>
    <row r="21" spans="1:4" ht="12.75">
      <c r="A21" s="5" t="s">
        <v>203</v>
      </c>
      <c r="C21" s="174">
        <v>-895</v>
      </c>
      <c r="D21" s="9">
        <v>-46</v>
      </c>
    </row>
    <row r="22" spans="1:4" ht="12.75">
      <c r="A22" s="5" t="s">
        <v>204</v>
      </c>
      <c r="C22" s="174">
        <v>-597</v>
      </c>
      <c r="D22" s="9">
        <f>1527+46</f>
        <v>1573</v>
      </c>
    </row>
    <row r="23" spans="1:5" ht="12.75">
      <c r="A23" s="5" t="s">
        <v>205</v>
      </c>
      <c r="C23" s="174">
        <v>2981</v>
      </c>
      <c r="D23" s="174">
        <v>680</v>
      </c>
      <c r="E23" s="132"/>
    </row>
    <row r="24" spans="3:5" ht="6" customHeight="1">
      <c r="C24" s="174"/>
      <c r="D24" s="174"/>
      <c r="E24" s="132"/>
    </row>
    <row r="25" spans="1:5" ht="12.75">
      <c r="A25" s="1" t="s">
        <v>206</v>
      </c>
      <c r="C25" s="179">
        <f>SUM(C18:C24)</f>
        <v>3516</v>
      </c>
      <c r="D25" s="179">
        <f>SUM(D18:D24)</f>
        <v>3518</v>
      </c>
      <c r="E25" s="132"/>
    </row>
    <row r="26" spans="3:5" ht="6" customHeight="1">
      <c r="C26" s="174"/>
      <c r="D26" s="174"/>
      <c r="E26" s="132"/>
    </row>
    <row r="27" spans="1:5" ht="12.75">
      <c r="A27" s="5" t="s">
        <v>207</v>
      </c>
      <c r="C27" s="174">
        <v>-111</v>
      </c>
      <c r="D27" s="174">
        <v>-143</v>
      </c>
      <c r="E27" s="132"/>
    </row>
    <row r="28" spans="1:5" ht="12.75">
      <c r="A28" s="5" t="s">
        <v>208</v>
      </c>
      <c r="C28" s="174">
        <v>199</v>
      </c>
      <c r="D28" s="174">
        <v>0</v>
      </c>
      <c r="E28" s="132"/>
    </row>
    <row r="29" spans="1:5" ht="12.75">
      <c r="A29" s="5" t="s">
        <v>209</v>
      </c>
      <c r="C29" s="174">
        <v>7</v>
      </c>
      <c r="D29" s="174">
        <v>-382</v>
      </c>
      <c r="E29" s="132"/>
    </row>
    <row r="30" spans="3:4" ht="6" customHeight="1">
      <c r="C30" s="174"/>
      <c r="D30" s="9">
        <v>0</v>
      </c>
    </row>
    <row r="31" spans="1:5" ht="13.5" thickBot="1">
      <c r="A31" s="1" t="s">
        <v>210</v>
      </c>
      <c r="B31" s="1"/>
      <c r="C31" s="180">
        <f>SUM(C25:C30)</f>
        <v>3611</v>
      </c>
      <c r="D31" s="181">
        <f>SUM(D25:D30)</f>
        <v>2993</v>
      </c>
      <c r="E31" s="18"/>
    </row>
    <row r="32" spans="3:4" ht="12.75">
      <c r="C32" s="174"/>
      <c r="D32" s="9"/>
    </row>
    <row r="33" spans="1:4" ht="12.75">
      <c r="A33" s="2" t="s">
        <v>211</v>
      </c>
      <c r="B33" s="2"/>
      <c r="C33" s="174"/>
      <c r="D33" s="9"/>
    </row>
    <row r="34" spans="1:4" ht="12.75">
      <c r="A34" s="5" t="s">
        <v>212</v>
      </c>
      <c r="C34" s="174">
        <v>7</v>
      </c>
      <c r="D34" s="174">
        <v>398</v>
      </c>
    </row>
    <row r="35" spans="1:4" ht="12.75">
      <c r="A35" s="5" t="s">
        <v>213</v>
      </c>
      <c r="C35" s="174">
        <v>-2335</v>
      </c>
      <c r="D35" s="174">
        <v>0</v>
      </c>
    </row>
    <row r="36" spans="1:4" ht="12.75">
      <c r="A36" s="5" t="s">
        <v>214</v>
      </c>
      <c r="C36" s="174">
        <v>0</v>
      </c>
      <c r="D36" s="174">
        <v>-56</v>
      </c>
    </row>
    <row r="37" spans="1:4" ht="13.5" thickBot="1">
      <c r="A37" s="1" t="s">
        <v>215</v>
      </c>
      <c r="B37" s="1"/>
      <c r="C37" s="180">
        <f>SUM(C34:C36)</f>
        <v>-2328</v>
      </c>
      <c r="D37" s="181">
        <f>SUM(D34:D36)</f>
        <v>342</v>
      </c>
    </row>
    <row r="38" spans="3:4" ht="12.75">
      <c r="C38" s="174"/>
      <c r="D38" s="9"/>
    </row>
    <row r="39" spans="1:4" ht="12.75">
      <c r="A39" s="2" t="s">
        <v>216</v>
      </c>
      <c r="B39" s="2"/>
      <c r="C39" s="174"/>
      <c r="D39" s="9"/>
    </row>
    <row r="40" spans="1:4" ht="12.75">
      <c r="A40" s="5" t="s">
        <v>217</v>
      </c>
      <c r="C40" s="174">
        <v>0</v>
      </c>
      <c r="D40" s="9">
        <v>-652</v>
      </c>
    </row>
    <row r="41" spans="1:4" ht="12.75">
      <c r="A41" s="5" t="s">
        <v>218</v>
      </c>
      <c r="C41" s="174">
        <v>-376</v>
      </c>
      <c r="D41" s="9">
        <v>-184</v>
      </c>
    </row>
    <row r="42" spans="1:4" ht="12.75">
      <c r="A42" s="5" t="s">
        <v>219</v>
      </c>
      <c r="C42" s="174">
        <v>3635</v>
      </c>
      <c r="D42" s="9">
        <v>-484</v>
      </c>
    </row>
    <row r="43" spans="1:4" ht="6" customHeight="1">
      <c r="A43" s="132"/>
      <c r="B43" s="132"/>
      <c r="C43" s="174"/>
      <c r="D43" s="174"/>
    </row>
    <row r="44" spans="1:4" ht="13.5" thickBot="1">
      <c r="A44" s="1" t="s">
        <v>220</v>
      </c>
      <c r="B44" s="1"/>
      <c r="C44" s="180">
        <f>SUM(C40:C43)</f>
        <v>3259</v>
      </c>
      <c r="D44" s="181">
        <f>SUM(D40:D43)</f>
        <v>-1320</v>
      </c>
    </row>
    <row r="45" spans="3:4" ht="6" customHeight="1">
      <c r="C45" s="174"/>
      <c r="D45" s="9"/>
    </row>
    <row r="46" spans="1:4" ht="12.75">
      <c r="A46" s="1" t="s">
        <v>221</v>
      </c>
      <c r="B46" s="1"/>
      <c r="C46" s="174">
        <v>110</v>
      </c>
      <c r="D46" s="9">
        <v>1</v>
      </c>
    </row>
    <row r="47" spans="1:4" ht="12.75">
      <c r="A47" s="1"/>
      <c r="B47" s="1"/>
      <c r="C47" s="174"/>
      <c r="D47" s="9"/>
    </row>
    <row r="48" spans="1:4" ht="12.75">
      <c r="A48" s="1" t="s">
        <v>222</v>
      </c>
      <c r="B48" s="1"/>
      <c r="C48" s="174">
        <f>C46+C44+C37+C31</f>
        <v>4652</v>
      </c>
      <c r="D48" s="9">
        <f>D46+D44+D37+D31</f>
        <v>2016</v>
      </c>
    </row>
    <row r="49" spans="3:4" ht="6" customHeight="1">
      <c r="C49" s="174"/>
      <c r="D49" s="9"/>
    </row>
    <row r="50" spans="1:4" ht="12.75">
      <c r="A50" s="5" t="s">
        <v>223</v>
      </c>
      <c r="C50" s="174">
        <v>12206</v>
      </c>
      <c r="D50" s="9">
        <v>10431</v>
      </c>
    </row>
    <row r="51" spans="3:4" ht="6" customHeight="1">
      <c r="C51" s="174"/>
      <c r="D51" s="9"/>
    </row>
    <row r="52" spans="1:4" ht="13.5" thickBot="1">
      <c r="A52" s="1" t="s">
        <v>224</v>
      </c>
      <c r="B52" s="1"/>
      <c r="C52" s="180">
        <f>C50+C48</f>
        <v>16858</v>
      </c>
      <c r="D52" s="181">
        <f>D50+D48</f>
        <v>12447</v>
      </c>
    </row>
    <row r="53" spans="3:4" ht="12.75">
      <c r="C53" s="182">
        <f>SFP!H28-SCF!C52</f>
        <v>0</v>
      </c>
      <c r="D53" s="18"/>
    </row>
    <row r="55" spans="1:2" ht="14.25">
      <c r="A55" s="183" t="s">
        <v>225</v>
      </c>
      <c r="B55" s="183"/>
    </row>
    <row r="56" spans="1:2" ht="14.25">
      <c r="A56" s="128" t="s">
        <v>192</v>
      </c>
      <c r="B56" s="128"/>
    </row>
  </sheetData>
  <sheetProtection password="C763" sheet="1" objects="1" scenarios="1"/>
  <conditionalFormatting sqref="C53">
    <cfRule type="cellIs" priority="1" dxfId="1" operator="equal" stopIfTrue="1">
      <formula>0</formula>
    </cfRule>
  </conditionalFormatting>
  <printOptions/>
  <pageMargins left="0.77" right="0.33" top="0.5" bottom="0.48" header="0.25" footer="0.19"/>
  <pageSetup fitToHeight="1" fitToWidth="1" horizontalDpi="600" verticalDpi="600" orientation="portrait" paperSize="9" scale="84" r:id="rId3"/>
  <headerFooter alignWithMargins="0">
    <oddFooter>&amp;C&amp;D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CKH</dc:creator>
  <cp:keywords/>
  <dc:description/>
  <cp:lastModifiedBy>CKH</cp:lastModifiedBy>
  <cp:lastPrinted>2010-09-22T00:58:33Z</cp:lastPrinted>
  <dcterms:created xsi:type="dcterms:W3CDTF">2010-09-22T00:57:05Z</dcterms:created>
  <dcterms:modified xsi:type="dcterms:W3CDTF">2010-09-22T01:03:45Z</dcterms:modified>
  <cp:category/>
  <cp:version/>
  <cp:contentType/>
  <cp:contentStatus/>
</cp:coreProperties>
</file>